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3940" windowHeight="13140"/>
  </bookViews>
  <sheets>
    <sheet name="Rekapitulace stavby" sheetId="1" r:id="rId1"/>
    <sheet name="1. - SO 01 Oprava dna dol..." sheetId="2" r:id="rId2"/>
    <sheet name="2. - SO 02  Oprava líce z..." sheetId="3" r:id="rId3"/>
    <sheet name="VON.01 - Soupis prací - V..." sheetId="4" r:id="rId4"/>
    <sheet name="Pokyny pro vyplnění" sheetId="5" r:id="rId5"/>
  </sheets>
  <definedNames>
    <definedName name="_xlnm._FilterDatabase" localSheetId="1" hidden="1">'1. - SO 01 Oprava dna dol...'!$C$85:$K$283</definedName>
    <definedName name="_xlnm._FilterDatabase" localSheetId="2" hidden="1">'2. - SO 02  Oprava líce z...'!$C$80:$K$134</definedName>
    <definedName name="_xlnm._FilterDatabase" localSheetId="3" hidden="1">'VON.01 - Soupis prací - V...'!$C$80:$K$126</definedName>
    <definedName name="_xlnm.Print_Titles" localSheetId="1">'1. - SO 01 Oprava dna dol...'!$85:$85</definedName>
    <definedName name="_xlnm.Print_Titles" localSheetId="2">'2. - SO 02  Oprava líce z...'!$80:$80</definedName>
    <definedName name="_xlnm.Print_Titles" localSheetId="0">'Rekapitulace stavby'!$49:$49</definedName>
    <definedName name="_xlnm.Print_Titles" localSheetId="3">'VON.01 - Soupis prací - V...'!$80:$80</definedName>
    <definedName name="_xlnm.Print_Area" localSheetId="1">'1. - SO 01 Oprava dna dol...'!$C$4:$J$36,'1. - SO 01 Oprava dna dol...'!$C$42:$J$67,'1. - SO 01 Oprava dna dol...'!$C$73:$K$283</definedName>
    <definedName name="_xlnm.Print_Area" localSheetId="2">'2. - SO 02  Oprava líce z...'!$C$4:$J$36,'2. - SO 02  Oprava líce z...'!$C$42:$J$62,'2. - SO 02  Oprava líce z...'!$C$68:$K$134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3">'VON.01 - Soupis prací - V...'!$C$4:$J$36,'VON.01 - Soupis prací - V...'!$C$42:$J$62,'VON.01 - Soupis prací - V...'!$C$68:$K$126</definedName>
  </definedNames>
  <calcPr calcId="162913"/>
</workbook>
</file>

<file path=xl/calcChain.xml><?xml version="1.0" encoding="utf-8"?>
<calcChain xmlns="http://schemas.openxmlformats.org/spreadsheetml/2006/main">
  <c r="AY54" i="1" l="1"/>
  <c r="AX54" i="1"/>
  <c r="BI126" i="4"/>
  <c r="BH126" i="4"/>
  <c r="BF126" i="4"/>
  <c r="BE126" i="4"/>
  <c r="T126" i="4"/>
  <c r="R126" i="4"/>
  <c r="P126" i="4"/>
  <c r="BK126" i="4"/>
  <c r="J126" i="4"/>
  <c r="BG126" i="4"/>
  <c r="BI123" i="4"/>
  <c r="BH123" i="4"/>
  <c r="BF123" i="4"/>
  <c r="BE123" i="4"/>
  <c r="T123" i="4"/>
  <c r="R123" i="4"/>
  <c r="P123" i="4"/>
  <c r="BK123" i="4"/>
  <c r="J123" i="4"/>
  <c r="BG123" i="4"/>
  <c r="BI120" i="4"/>
  <c r="BH120" i="4"/>
  <c r="BF120" i="4"/>
  <c r="BE120" i="4"/>
  <c r="T120" i="4"/>
  <c r="R120" i="4"/>
  <c r="P120" i="4"/>
  <c r="BK120" i="4"/>
  <c r="J120" i="4"/>
  <c r="BG120" i="4"/>
  <c r="BI117" i="4"/>
  <c r="BH117" i="4"/>
  <c r="BF117" i="4"/>
  <c r="BE117" i="4"/>
  <c r="T117" i="4"/>
  <c r="R117" i="4"/>
  <c r="P117" i="4"/>
  <c r="BK117" i="4"/>
  <c r="J117" i="4"/>
  <c r="BG117" i="4"/>
  <c r="BI114" i="4"/>
  <c r="BH114" i="4"/>
  <c r="BF114" i="4"/>
  <c r="BE114" i="4"/>
  <c r="T114" i="4"/>
  <c r="R114" i="4"/>
  <c r="P114" i="4"/>
  <c r="BK114" i="4"/>
  <c r="J114" i="4"/>
  <c r="BG114" i="4"/>
  <c r="BI111" i="4"/>
  <c r="BH111" i="4"/>
  <c r="BF111" i="4"/>
  <c r="BE111" i="4"/>
  <c r="T111" i="4"/>
  <c r="R111" i="4"/>
  <c r="P111" i="4"/>
  <c r="BK111" i="4"/>
  <c r="J111" i="4"/>
  <c r="BG111" i="4"/>
  <c r="BI110" i="4"/>
  <c r="BH110" i="4"/>
  <c r="BF110" i="4"/>
  <c r="BE110" i="4"/>
  <c r="T110" i="4"/>
  <c r="R110" i="4"/>
  <c r="P110" i="4"/>
  <c r="BK110" i="4"/>
  <c r="J110" i="4"/>
  <c r="BG110" i="4"/>
  <c r="BI109" i="4"/>
  <c r="BH109" i="4"/>
  <c r="BF109" i="4"/>
  <c r="BE109" i="4"/>
  <c r="T109" i="4"/>
  <c r="R109" i="4"/>
  <c r="P109" i="4"/>
  <c r="BK109" i="4"/>
  <c r="J109" i="4"/>
  <c r="BG109" i="4"/>
  <c r="BI108" i="4"/>
  <c r="BH108" i="4"/>
  <c r="BF108" i="4"/>
  <c r="BE108" i="4"/>
  <c r="T108" i="4"/>
  <c r="R108" i="4"/>
  <c r="P108" i="4"/>
  <c r="BK108" i="4"/>
  <c r="J108" i="4"/>
  <c r="BG108" i="4"/>
  <c r="BI107" i="4"/>
  <c r="BH107" i="4"/>
  <c r="BF107" i="4"/>
  <c r="BE107" i="4"/>
  <c r="T107" i="4"/>
  <c r="T106" i="4"/>
  <c r="R107" i="4"/>
  <c r="R106" i="4"/>
  <c r="P107" i="4"/>
  <c r="P106" i="4"/>
  <c r="BK107" i="4"/>
  <c r="BK106" i="4"/>
  <c r="J106" i="4" s="1"/>
  <c r="J61" i="4" s="1"/>
  <c r="J107" i="4"/>
  <c r="BG107" i="4" s="1"/>
  <c r="BI105" i="4"/>
  <c r="BH105" i="4"/>
  <c r="BF105" i="4"/>
  <c r="BE105" i="4"/>
  <c r="T105" i="4"/>
  <c r="R105" i="4"/>
  <c r="P105" i="4"/>
  <c r="BK105" i="4"/>
  <c r="J105" i="4"/>
  <c r="BG105" i="4"/>
  <c r="BI104" i="4"/>
  <c r="BH104" i="4"/>
  <c r="BF104" i="4"/>
  <c r="BE104" i="4"/>
  <c r="T104" i="4"/>
  <c r="R104" i="4"/>
  <c r="P104" i="4"/>
  <c r="BK104" i="4"/>
  <c r="J104" i="4"/>
  <c r="BG104" i="4"/>
  <c r="BI101" i="4"/>
  <c r="BH101" i="4"/>
  <c r="BF101" i="4"/>
  <c r="BE101" i="4"/>
  <c r="T101" i="4"/>
  <c r="T100" i="4"/>
  <c r="R101" i="4"/>
  <c r="R100" i="4"/>
  <c r="P101" i="4"/>
  <c r="P100" i="4"/>
  <c r="BK101" i="4"/>
  <c r="BK100" i="4"/>
  <c r="J100" i="4" s="1"/>
  <c r="J60" i="4" s="1"/>
  <c r="J101" i="4"/>
  <c r="BG101" i="4" s="1"/>
  <c r="BI97" i="4"/>
  <c r="BH97" i="4"/>
  <c r="BF97" i="4"/>
  <c r="BE97" i="4"/>
  <c r="T97" i="4"/>
  <c r="T96" i="4"/>
  <c r="R97" i="4"/>
  <c r="R96" i="4"/>
  <c r="P97" i="4"/>
  <c r="P96" i="4"/>
  <c r="BK97" i="4"/>
  <c r="BK96" i="4"/>
  <c r="J96" i="4" s="1"/>
  <c r="J59" i="4" s="1"/>
  <c r="J97" i="4"/>
  <c r="BG97" i="4" s="1"/>
  <c r="BI92" i="4"/>
  <c r="BH92" i="4"/>
  <c r="BF92" i="4"/>
  <c r="BE92" i="4"/>
  <c r="T92" i="4"/>
  <c r="R92" i="4"/>
  <c r="P92" i="4"/>
  <c r="BK92" i="4"/>
  <c r="J92" i="4"/>
  <c r="BG92" i="4"/>
  <c r="BI84" i="4"/>
  <c r="F34" i="4"/>
  <c r="BD54" i="1" s="1"/>
  <c r="BH84" i="4"/>
  <c r="F33" i="4" s="1"/>
  <c r="BC54" i="1" s="1"/>
  <c r="BF84" i="4"/>
  <c r="J31" i="4"/>
  <c r="AW54" i="1" s="1"/>
  <c r="F31" i="4"/>
  <c r="BA54" i="1" s="1"/>
  <c r="BE84" i="4"/>
  <c r="F30" i="4" s="1"/>
  <c r="AZ54" i="1" s="1"/>
  <c r="T84" i="4"/>
  <c r="T83" i="4"/>
  <c r="T82" i="4" s="1"/>
  <c r="T81" i="4" s="1"/>
  <c r="R84" i="4"/>
  <c r="R83" i="4"/>
  <c r="R82" i="4" s="1"/>
  <c r="R81" i="4" s="1"/>
  <c r="P84" i="4"/>
  <c r="P83" i="4"/>
  <c r="P82" i="4" s="1"/>
  <c r="P81" i="4" s="1"/>
  <c r="AU54" i="1" s="1"/>
  <c r="BK84" i="4"/>
  <c r="BK83" i="4" s="1"/>
  <c r="J84" i="4"/>
  <c r="BG84" i="4" s="1"/>
  <c r="F32" i="4" s="1"/>
  <c r="BB54" i="1" s="1"/>
  <c r="J77" i="4"/>
  <c r="F77" i="4"/>
  <c r="F75" i="4"/>
  <c r="E73" i="4"/>
  <c r="J51" i="4"/>
  <c r="F51" i="4"/>
  <c r="F49" i="4"/>
  <c r="E47" i="4"/>
  <c r="J18" i="4"/>
  <c r="E18" i="4"/>
  <c r="F78" i="4" s="1"/>
  <c r="F52" i="4"/>
  <c r="J17" i="4"/>
  <c r="J12" i="4"/>
  <c r="J75" i="4" s="1"/>
  <c r="J49" i="4"/>
  <c r="E7" i="4"/>
  <c r="E45" i="4" s="1"/>
  <c r="E71" i="4"/>
  <c r="AY53" i="1"/>
  <c r="AX53" i="1"/>
  <c r="BI133" i="3"/>
  <c r="BH133" i="3"/>
  <c r="BF133" i="3"/>
  <c r="BE133" i="3"/>
  <c r="T133" i="3"/>
  <c r="T132" i="3" s="1"/>
  <c r="R133" i="3"/>
  <c r="R132" i="3" s="1"/>
  <c r="P133" i="3"/>
  <c r="P132" i="3" s="1"/>
  <c r="BK133" i="3"/>
  <c r="BK132" i="3" s="1"/>
  <c r="J132" i="3" s="1"/>
  <c r="J61" i="3" s="1"/>
  <c r="J133" i="3"/>
  <c r="BG133" i="3"/>
  <c r="BI129" i="3"/>
  <c r="BH129" i="3"/>
  <c r="BF129" i="3"/>
  <c r="BE129" i="3"/>
  <c r="T129" i="3"/>
  <c r="T128" i="3" s="1"/>
  <c r="R129" i="3"/>
  <c r="R128" i="3" s="1"/>
  <c r="P129" i="3"/>
  <c r="P128" i="3" s="1"/>
  <c r="BK129" i="3"/>
  <c r="BK128" i="3" s="1"/>
  <c r="J129" i="3"/>
  <c r="BG129" i="3"/>
  <c r="BI118" i="3"/>
  <c r="BH118" i="3"/>
  <c r="BF118" i="3"/>
  <c r="BE118" i="3"/>
  <c r="T118" i="3"/>
  <c r="R118" i="3"/>
  <c r="P118" i="3"/>
  <c r="BK118" i="3"/>
  <c r="J118" i="3"/>
  <c r="BG118" i="3" s="1"/>
  <c r="BI109" i="3"/>
  <c r="BH109" i="3"/>
  <c r="BF109" i="3"/>
  <c r="BE109" i="3"/>
  <c r="T109" i="3"/>
  <c r="T108" i="3" s="1"/>
  <c r="T107" i="3" s="1"/>
  <c r="R109" i="3"/>
  <c r="R108" i="3"/>
  <c r="P109" i="3"/>
  <c r="P108" i="3" s="1"/>
  <c r="P107" i="3" s="1"/>
  <c r="BK109" i="3"/>
  <c r="BK108" i="3"/>
  <c r="J108" i="3" s="1"/>
  <c r="J59" i="3" s="1"/>
  <c r="J109" i="3"/>
  <c r="BG109" i="3" s="1"/>
  <c r="BI99" i="3"/>
  <c r="BH99" i="3"/>
  <c r="BF99" i="3"/>
  <c r="BE99" i="3"/>
  <c r="T99" i="3"/>
  <c r="R99" i="3"/>
  <c r="P99" i="3"/>
  <c r="BK99" i="3"/>
  <c r="J99" i="3"/>
  <c r="BG99" i="3" s="1"/>
  <c r="BI91" i="3"/>
  <c r="BH91" i="3"/>
  <c r="BF91" i="3"/>
  <c r="BE91" i="3"/>
  <c r="T91" i="3"/>
  <c r="R91" i="3"/>
  <c r="P91" i="3"/>
  <c r="BK91" i="3"/>
  <c r="J91" i="3"/>
  <c r="BG91" i="3" s="1"/>
  <c r="BI83" i="3"/>
  <c r="F34" i="3" s="1"/>
  <c r="BD53" i="1" s="1"/>
  <c r="BH83" i="3"/>
  <c r="F33" i="3"/>
  <c r="BC53" i="1" s="1"/>
  <c r="BF83" i="3"/>
  <c r="J31" i="3" s="1"/>
  <c r="AW53" i="1" s="1"/>
  <c r="BE83" i="3"/>
  <c r="J30" i="3"/>
  <c r="AV53" i="1" s="1"/>
  <c r="F30" i="3"/>
  <c r="AZ53" i="1" s="1"/>
  <c r="T83" i="3"/>
  <c r="T82" i="3" s="1"/>
  <c r="T81" i="3" s="1"/>
  <c r="R83" i="3"/>
  <c r="R82" i="3"/>
  <c r="P83" i="3"/>
  <c r="P82" i="3" s="1"/>
  <c r="P81" i="3" s="1"/>
  <c r="AU53" i="1" s="1"/>
  <c r="BK83" i="3"/>
  <c r="BK82" i="3" s="1"/>
  <c r="J83" i="3"/>
  <c r="BG83" i="3" s="1"/>
  <c r="J77" i="3"/>
  <c r="F77" i="3"/>
  <c r="F75" i="3"/>
  <c r="E73" i="3"/>
  <c r="J51" i="3"/>
  <c r="F51" i="3"/>
  <c r="F49" i="3"/>
  <c r="E47" i="3"/>
  <c r="J18" i="3"/>
  <c r="E18" i="3"/>
  <c r="F52" i="3" s="1"/>
  <c r="F78" i="3"/>
  <c r="J17" i="3"/>
  <c r="J12" i="3"/>
  <c r="J49" i="3" s="1"/>
  <c r="J75" i="3"/>
  <c r="E7" i="3"/>
  <c r="E71" i="3" s="1"/>
  <c r="E45" i="3"/>
  <c r="AY52" i="1"/>
  <c r="AX52" i="1"/>
  <c r="BI282" i="2"/>
  <c r="BH282" i="2"/>
  <c r="BF282" i="2"/>
  <c r="BE282" i="2"/>
  <c r="T282" i="2"/>
  <c r="R282" i="2"/>
  <c r="P282" i="2"/>
  <c r="BK282" i="2"/>
  <c r="J282" i="2"/>
  <c r="BG282" i="2"/>
  <c r="BI278" i="2"/>
  <c r="BH278" i="2"/>
  <c r="BF278" i="2"/>
  <c r="BE278" i="2"/>
  <c r="T278" i="2"/>
  <c r="R278" i="2"/>
  <c r="P278" i="2"/>
  <c r="BK278" i="2"/>
  <c r="J278" i="2"/>
  <c r="BG278" i="2"/>
  <c r="BI274" i="2"/>
  <c r="BH274" i="2"/>
  <c r="BF274" i="2"/>
  <c r="BE274" i="2"/>
  <c r="T274" i="2"/>
  <c r="R274" i="2"/>
  <c r="P274" i="2"/>
  <c r="BK274" i="2"/>
  <c r="J274" i="2"/>
  <c r="BG274" i="2"/>
  <c r="BI262" i="2"/>
  <c r="BH262" i="2"/>
  <c r="BF262" i="2"/>
  <c r="BE262" i="2"/>
  <c r="T262" i="2"/>
  <c r="R262" i="2"/>
  <c r="P262" i="2"/>
  <c r="BK262" i="2"/>
  <c r="J262" i="2"/>
  <c r="BG262" i="2"/>
  <c r="BI250" i="2"/>
  <c r="BH250" i="2"/>
  <c r="BF250" i="2"/>
  <c r="BE250" i="2"/>
  <c r="T250" i="2"/>
  <c r="T249" i="2"/>
  <c r="T248" i="2" s="1"/>
  <c r="R250" i="2"/>
  <c r="R249" i="2" s="1"/>
  <c r="R248" i="2" s="1"/>
  <c r="P250" i="2"/>
  <c r="P249" i="2"/>
  <c r="P248" i="2" s="1"/>
  <c r="BK250" i="2"/>
  <c r="BK249" i="2" s="1"/>
  <c r="J250" i="2"/>
  <c r="BG250" i="2"/>
  <c r="BI246" i="2"/>
  <c r="BH246" i="2"/>
  <c r="BF246" i="2"/>
  <c r="BE246" i="2"/>
  <c r="T246" i="2"/>
  <c r="T245" i="2"/>
  <c r="R246" i="2"/>
  <c r="R245" i="2"/>
  <c r="P246" i="2"/>
  <c r="P245" i="2"/>
  <c r="BK246" i="2"/>
  <c r="BK245" i="2"/>
  <c r="J245" i="2" s="1"/>
  <c r="J64" i="2" s="1"/>
  <c r="J246" i="2"/>
  <c r="BG246" i="2" s="1"/>
  <c r="BI242" i="2"/>
  <c r="BH242" i="2"/>
  <c r="BF242" i="2"/>
  <c r="BE242" i="2"/>
  <c r="T242" i="2"/>
  <c r="R242" i="2"/>
  <c r="P242" i="2"/>
  <c r="BK242" i="2"/>
  <c r="BK238" i="2" s="1"/>
  <c r="J238" i="2" s="1"/>
  <c r="J63" i="2" s="1"/>
  <c r="J242" i="2"/>
  <c r="BG242" i="2"/>
  <c r="BI239" i="2"/>
  <c r="BH239" i="2"/>
  <c r="BF239" i="2"/>
  <c r="BE239" i="2"/>
  <c r="T239" i="2"/>
  <c r="T238" i="2"/>
  <c r="R239" i="2"/>
  <c r="R238" i="2"/>
  <c r="P239" i="2"/>
  <c r="P238" i="2"/>
  <c r="BK239" i="2"/>
  <c r="J239" i="2"/>
  <c r="BG239" i="2" s="1"/>
  <c r="BI225" i="2"/>
  <c r="BH225" i="2"/>
  <c r="BF225" i="2"/>
  <c r="BE225" i="2"/>
  <c r="T225" i="2"/>
  <c r="R225" i="2"/>
  <c r="R216" i="2" s="1"/>
  <c r="P225" i="2"/>
  <c r="BK225" i="2"/>
  <c r="J225" i="2"/>
  <c r="BG225" i="2"/>
  <c r="BI221" i="2"/>
  <c r="BH221" i="2"/>
  <c r="BF221" i="2"/>
  <c r="BE221" i="2"/>
  <c r="T221" i="2"/>
  <c r="R221" i="2"/>
  <c r="P221" i="2"/>
  <c r="BK221" i="2"/>
  <c r="BK216" i="2" s="1"/>
  <c r="J216" i="2" s="1"/>
  <c r="J62" i="2" s="1"/>
  <c r="J221" i="2"/>
  <c r="BG221" i="2"/>
  <c r="BI217" i="2"/>
  <c r="BH217" i="2"/>
  <c r="BF217" i="2"/>
  <c r="BE217" i="2"/>
  <c r="T217" i="2"/>
  <c r="T216" i="2"/>
  <c r="R217" i="2"/>
  <c r="P217" i="2"/>
  <c r="P216" i="2"/>
  <c r="BK217" i="2"/>
  <c r="J217" i="2"/>
  <c r="BG217" i="2" s="1"/>
  <c r="BI205" i="2"/>
  <c r="BH205" i="2"/>
  <c r="BF205" i="2"/>
  <c r="BE205" i="2"/>
  <c r="T205" i="2"/>
  <c r="T204" i="2"/>
  <c r="R205" i="2"/>
  <c r="R204" i="2"/>
  <c r="P205" i="2"/>
  <c r="P204" i="2"/>
  <c r="BK205" i="2"/>
  <c r="BK204" i="2"/>
  <c r="J204" i="2" s="1"/>
  <c r="J61" i="2" s="1"/>
  <c r="J205" i="2"/>
  <c r="BG205" i="2" s="1"/>
  <c r="BI191" i="2"/>
  <c r="BH191" i="2"/>
  <c r="BF191" i="2"/>
  <c r="BE191" i="2"/>
  <c r="T191" i="2"/>
  <c r="R191" i="2"/>
  <c r="P191" i="2"/>
  <c r="BK191" i="2"/>
  <c r="J191" i="2"/>
  <c r="BG191" i="2"/>
  <c r="BI176" i="2"/>
  <c r="BH176" i="2"/>
  <c r="BF176" i="2"/>
  <c r="BE176" i="2"/>
  <c r="T176" i="2"/>
  <c r="R176" i="2"/>
  <c r="P176" i="2"/>
  <c r="BK176" i="2"/>
  <c r="J176" i="2"/>
  <c r="BG176" i="2"/>
  <c r="BI171" i="2"/>
  <c r="BH171" i="2"/>
  <c r="BF171" i="2"/>
  <c r="BE171" i="2"/>
  <c r="T171" i="2"/>
  <c r="R171" i="2"/>
  <c r="P171" i="2"/>
  <c r="BK171" i="2"/>
  <c r="J171" i="2"/>
  <c r="BG171" i="2"/>
  <c r="BI169" i="2"/>
  <c r="BH169" i="2"/>
  <c r="BF169" i="2"/>
  <c r="BE169" i="2"/>
  <c r="T169" i="2"/>
  <c r="R169" i="2"/>
  <c r="P169" i="2"/>
  <c r="BK169" i="2"/>
  <c r="J169" i="2"/>
  <c r="BG169" i="2"/>
  <c r="BI161" i="2"/>
  <c r="BH161" i="2"/>
  <c r="BF161" i="2"/>
  <c r="BE161" i="2"/>
  <c r="T161" i="2"/>
  <c r="R161" i="2"/>
  <c r="R138" i="2" s="1"/>
  <c r="P161" i="2"/>
  <c r="BK161" i="2"/>
  <c r="J161" i="2"/>
  <c r="BG161" i="2"/>
  <c r="BI148" i="2"/>
  <c r="BH148" i="2"/>
  <c r="BF148" i="2"/>
  <c r="BE148" i="2"/>
  <c r="T148" i="2"/>
  <c r="R148" i="2"/>
  <c r="P148" i="2"/>
  <c r="BK148" i="2"/>
  <c r="BK138" i="2" s="1"/>
  <c r="J138" i="2" s="1"/>
  <c r="J60" i="2" s="1"/>
  <c r="J148" i="2"/>
  <c r="BG148" i="2"/>
  <c r="BI139" i="2"/>
  <c r="BH139" i="2"/>
  <c r="BF139" i="2"/>
  <c r="BE139" i="2"/>
  <c r="T139" i="2"/>
  <c r="T138" i="2"/>
  <c r="R139" i="2"/>
  <c r="P139" i="2"/>
  <c r="P138" i="2"/>
  <c r="BK139" i="2"/>
  <c r="J139" i="2"/>
  <c r="BG139" i="2" s="1"/>
  <c r="BI131" i="2"/>
  <c r="BH131" i="2"/>
  <c r="BF131" i="2"/>
  <c r="BE131" i="2"/>
  <c r="T131" i="2"/>
  <c r="R131" i="2"/>
  <c r="P131" i="2"/>
  <c r="BK131" i="2"/>
  <c r="J131" i="2"/>
  <c r="BG131" i="2"/>
  <c r="BI123" i="2"/>
  <c r="BH123" i="2"/>
  <c r="BF123" i="2"/>
  <c r="BE123" i="2"/>
  <c r="T123" i="2"/>
  <c r="R123" i="2"/>
  <c r="P123" i="2"/>
  <c r="BK123" i="2"/>
  <c r="J123" i="2"/>
  <c r="BG123" i="2"/>
  <c r="BI120" i="2"/>
  <c r="BH120" i="2"/>
  <c r="BF120" i="2"/>
  <c r="BE120" i="2"/>
  <c r="T120" i="2"/>
  <c r="R120" i="2"/>
  <c r="R108" i="2" s="1"/>
  <c r="P120" i="2"/>
  <c r="BK120" i="2"/>
  <c r="J120" i="2"/>
  <c r="BG120" i="2"/>
  <c r="BI116" i="2"/>
  <c r="BH116" i="2"/>
  <c r="BF116" i="2"/>
  <c r="BE116" i="2"/>
  <c r="T116" i="2"/>
  <c r="R116" i="2"/>
  <c r="P116" i="2"/>
  <c r="BK116" i="2"/>
  <c r="BK108" i="2" s="1"/>
  <c r="J108" i="2" s="1"/>
  <c r="J59" i="2" s="1"/>
  <c r="J116" i="2"/>
  <c r="BG116" i="2"/>
  <c r="BI109" i="2"/>
  <c r="BH109" i="2"/>
  <c r="BF109" i="2"/>
  <c r="BE109" i="2"/>
  <c r="T109" i="2"/>
  <c r="T108" i="2"/>
  <c r="R109" i="2"/>
  <c r="P109" i="2"/>
  <c r="P108" i="2"/>
  <c r="BK109" i="2"/>
  <c r="J109" i="2"/>
  <c r="BG109" i="2" s="1"/>
  <c r="BI105" i="2"/>
  <c r="BH105" i="2"/>
  <c r="BF105" i="2"/>
  <c r="BE105" i="2"/>
  <c r="T105" i="2"/>
  <c r="R105" i="2"/>
  <c r="P105" i="2"/>
  <c r="BK105" i="2"/>
  <c r="J105" i="2"/>
  <c r="BG105" i="2"/>
  <c r="BI100" i="2"/>
  <c r="BH100" i="2"/>
  <c r="BF100" i="2"/>
  <c r="BE100" i="2"/>
  <c r="T100" i="2"/>
  <c r="R100" i="2"/>
  <c r="P100" i="2"/>
  <c r="BK100" i="2"/>
  <c r="J100" i="2"/>
  <c r="BG100" i="2"/>
  <c r="BI95" i="2"/>
  <c r="BH95" i="2"/>
  <c r="BF95" i="2"/>
  <c r="BE95" i="2"/>
  <c r="T95" i="2"/>
  <c r="R95" i="2"/>
  <c r="P95" i="2"/>
  <c r="BK95" i="2"/>
  <c r="J95" i="2"/>
  <c r="BG95" i="2"/>
  <c r="BI93" i="2"/>
  <c r="BH93" i="2"/>
  <c r="BF93" i="2"/>
  <c r="BE93" i="2"/>
  <c r="T93" i="2"/>
  <c r="R93" i="2"/>
  <c r="P93" i="2"/>
  <c r="BK93" i="2"/>
  <c r="J93" i="2"/>
  <c r="BG93" i="2"/>
  <c r="BI89" i="2"/>
  <c r="F34" i="2"/>
  <c r="BD52" i="1" s="1"/>
  <c r="BH89" i="2"/>
  <c r="F33" i="2" s="1"/>
  <c r="BC52" i="1" s="1"/>
  <c r="BF89" i="2"/>
  <c r="J31" i="2"/>
  <c r="AW52" i="1" s="1"/>
  <c r="F31" i="2"/>
  <c r="BA52" i="1" s="1"/>
  <c r="BE89" i="2"/>
  <c r="F30" i="2" s="1"/>
  <c r="AZ52" i="1" s="1"/>
  <c r="T89" i="2"/>
  <c r="T88" i="2"/>
  <c r="T87" i="2" s="1"/>
  <c r="T86" i="2" s="1"/>
  <c r="R89" i="2"/>
  <c r="R88" i="2"/>
  <c r="P89" i="2"/>
  <c r="P88" i="2"/>
  <c r="P87" i="2" s="1"/>
  <c r="BK89" i="2"/>
  <c r="BK88" i="2" s="1"/>
  <c r="J89" i="2"/>
  <c r="BG89" i="2" s="1"/>
  <c r="J82" i="2"/>
  <c r="F82" i="2"/>
  <c r="F80" i="2"/>
  <c r="E78" i="2"/>
  <c r="J51" i="2"/>
  <c r="F51" i="2"/>
  <c r="F49" i="2"/>
  <c r="E47" i="2"/>
  <c r="J18" i="2"/>
  <c r="E18" i="2"/>
  <c r="F83" i="2" s="1"/>
  <c r="F52" i="2"/>
  <c r="J17" i="2"/>
  <c r="J12" i="2"/>
  <c r="J80" i="2" s="1"/>
  <c r="J49" i="2"/>
  <c r="E7" i="2"/>
  <c r="E45" i="2" s="1"/>
  <c r="E76" i="2"/>
  <c r="AS51" i="1"/>
  <c r="L47" i="1"/>
  <c r="AM46" i="1"/>
  <c r="L46" i="1"/>
  <c r="AM44" i="1"/>
  <c r="L44" i="1"/>
  <c r="L42" i="1"/>
  <c r="L41" i="1"/>
  <c r="J82" i="3" l="1"/>
  <c r="J57" i="3" s="1"/>
  <c r="J128" i="3"/>
  <c r="J60" i="3" s="1"/>
  <c r="BK107" i="3"/>
  <c r="J107" i="3" s="1"/>
  <c r="J58" i="3" s="1"/>
  <c r="AZ51" i="1"/>
  <c r="J88" i="2"/>
  <c r="J58" i="2" s="1"/>
  <c r="BK87" i="2"/>
  <c r="BA51" i="1"/>
  <c r="BD51" i="1"/>
  <c r="W30" i="1" s="1"/>
  <c r="AT53" i="1"/>
  <c r="R107" i="3"/>
  <c r="R81" i="3" s="1"/>
  <c r="F32" i="2"/>
  <c r="BB52" i="1" s="1"/>
  <c r="R87" i="2"/>
  <c r="R86" i="2" s="1"/>
  <c r="BC51" i="1"/>
  <c r="J83" i="4"/>
  <c r="J58" i="4" s="1"/>
  <c r="BK82" i="4"/>
  <c r="P86" i="2"/>
  <c r="AU52" i="1" s="1"/>
  <c r="AU51" i="1" s="1"/>
  <c r="J249" i="2"/>
  <c r="J66" i="2" s="1"/>
  <c r="BK248" i="2"/>
  <c r="J248" i="2" s="1"/>
  <c r="J65" i="2" s="1"/>
  <c r="F32" i="3"/>
  <c r="BB53" i="1" s="1"/>
  <c r="J30" i="2"/>
  <c r="AV52" i="1" s="1"/>
  <c r="AT52" i="1" s="1"/>
  <c r="F31" i="3"/>
  <c r="BA53" i="1" s="1"/>
  <c r="J30" i="4"/>
  <c r="AV54" i="1" s="1"/>
  <c r="AT54" i="1" s="1"/>
  <c r="W27" i="1" l="1"/>
  <c r="AW51" i="1"/>
  <c r="AK27" i="1" s="1"/>
  <c r="AY51" i="1"/>
  <c r="W29" i="1"/>
  <c r="BK86" i="2"/>
  <c r="J86" i="2" s="1"/>
  <c r="J87" i="2"/>
  <c r="J57" i="2" s="1"/>
  <c r="BK81" i="3"/>
  <c r="J81" i="3" s="1"/>
  <c r="BK81" i="4"/>
  <c r="J81" i="4" s="1"/>
  <c r="J82" i="4"/>
  <c r="J57" i="4" s="1"/>
  <c r="BB51" i="1"/>
  <c r="W26" i="1"/>
  <c r="AV51" i="1"/>
  <c r="AT51" i="1" l="1"/>
  <c r="AK26" i="1"/>
  <c r="J56" i="4"/>
  <c r="J27" i="4"/>
  <c r="J56" i="3"/>
  <c r="J27" i="3"/>
  <c r="W28" i="1"/>
  <c r="AX51" i="1"/>
  <c r="J56" i="2"/>
  <c r="J27" i="2"/>
  <c r="AG54" i="1" l="1"/>
  <c r="AN54" i="1" s="1"/>
  <c r="J36" i="4"/>
  <c r="AG52" i="1"/>
  <c r="J36" i="2"/>
  <c r="J36" i="3"/>
  <c r="AG53" i="1"/>
  <c r="AN53" i="1" s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<sst xmlns="http://schemas.openxmlformats.org/spreadsheetml/2006/main" count="3854" uniqueCount="673">
  <si>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</si>
  <si>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</si>
  <si>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</si>
  <si>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</si>
  <si>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</si>
  <si>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</si>
  <si>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</si>
  <si>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{f883fc79-2857-427a-8333-51f8aede497c}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</si>
  <si>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</si>
  <si>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</si>
  <si>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</si>
  <si>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</si>
  <si>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</si>
  <si>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</si>
  <si>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</si>
  <si>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</si>
  <si>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3548vv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</si>
  <si>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</si>
  <si>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</si>
  <si>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VD Lysá nad Labem, oprava dna dolního ohlaví PK</t>
  </si>
  <si>
    <t>0,1</t>
  </si>
  <si>
    <t>KSO:</t>
  </si>
  <si>
    <t>832 51</t>
  </si>
  <si>
    <t>CC-CZ:</t>
  </si>
  <si>
    <t>215</t>
  </si>
  <si>
    <t>1</t>
  </si>
  <si>
    <t>Místo:</t>
  </si>
  <si>
    <t>Lysá nad Labem</t>
  </si>
  <si>
    <t>Datum:</t>
  </si>
  <si>
    <t>31.3.2017</t>
  </si>
  <si>
    <t>10</t>
  </si>
  <si>
    <t>100</t>
  </si>
  <si>
    <t>Zadavatel:</t>
  </si>
  <si>
    <t>IČ:</t>
  </si>
  <si>
    <t/>
  </si>
  <si>
    <t>Povodí Labe, státní podnik, OIČ, Hradec Králové</t>
  </si>
  <si>
    <t>DIČ:</t>
  </si>
  <si>
    <t>Uchazeč:</t>
  </si>
  <si>
    <t>Vyplň údaj</t>
  </si>
  <si>
    <t>Projektant:</t>
  </si>
  <si>
    <t>Poznámka:</t>
  </si>
  <si>
    <t>Rozpočtováno v CÚ 2017/I_x000D_
Neomezený dálkový přístup k úvodním částem katalogů ÚRS na http:/www.cs-urs.cz._x000D_
Ostatní informace položek ÚRS budou součástí soupisu prací.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</si>
  <si>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</si>
  <si>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</si>
  <si>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</si>
  <si>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</si>
  <si>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</si>
  <si>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</si>
  <si>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</si>
  <si>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</si>
  <si>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</si>
  <si>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</si>
  <si>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</si>
  <si>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</si>
  <si>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</si>
  <si>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</si>
  <si>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</si>
  <si>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</si>
  <si>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</si>
  <si>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</si>
  <si>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</si>
  <si>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</si>
  <si>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</si>
  <si>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</si>
  <si>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</si>
  <si>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</si>
  <si>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</si>
  <si>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</si>
  <si>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</si>
  <si>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</si>
  <si>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</si>
  <si>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</si>
  <si>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</si>
  <si>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</si>
  <si>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</si>
  <si>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</si>
  <si>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</si>
  <si>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</si>
  <si>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</si>
  <si>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</si>
  <si>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</si>
  <si>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</si>
  <si>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SO 01 Oprava dna dolního ohlaví a úvratí</t>
  </si>
  <si>
    <t>STA</t>
  </si>
  <si>
    <t>{53628e36-6729-47e4-819d-555508841a1e}</t>
  </si>
  <si>
    <t>2</t>
  </si>
  <si>
    <t>2.</t>
  </si>
  <si>
    <t>SO 02  Oprava líce zdí dolního ohlaví a úvratí</t>
  </si>
  <si>
    <t>{ca694aee-7139-480b-a1df-3f0e427766da}</t>
  </si>
  <si>
    <t>VON.01</t>
  </si>
  <si>
    <t>Soupis prací - Vedlejší a ostatní náklady</t>
  </si>
  <si>
    <t>VON</t>
  </si>
  <si>
    <t>{84d3628c-d291-489e-b21e-506a0324d8ad}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</si>
  <si>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</si>
  <si>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</si>
  <si>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</si>
  <si>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</si>
  <si>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</si>
  <si>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</si>
  <si>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True</t>
  </si>
  <si>
    <t>Objekt:</t>
  </si>
  <si>
    <t>1. - SO 01 Oprava dna dolního ohlaví a úvratí</t>
  </si>
  <si>
    <t>Rozpočtováno v CÚ 2017/I Neomezený dálkový přístup k úvodním částem katalogů ÚRS na http:/www.cs-urs.cz. Ostatní informace položek ÚRS budou součástí soupisu prací.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</si>
  <si>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</si>
  <si>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</si>
  <si>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</si>
  <si>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</si>
  <si>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</si>
  <si>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</si>
  <si>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</si>
  <si>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</si>
  <si>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</si>
  <si>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</si>
  <si>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</si>
  <si>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</si>
  <si>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</si>
  <si>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</si>
  <si>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</si>
  <si>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</si>
  <si>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</si>
  <si>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</si>
  <si>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</si>
  <si>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</si>
  <si>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</si>
  <si>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</si>
  <si>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</si>
  <si>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</si>
  <si>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</si>
  <si>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</si>
  <si>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</si>
  <si>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</si>
  <si>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</si>
  <si>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</si>
  <si>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</si>
  <si>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</si>
  <si>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</si>
  <si>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</si>
  <si>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</si>
  <si>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</si>
  <si>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</si>
  <si>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CS ÚRS 2017 01</t>
  </si>
  <si>
    <t>4</t>
  </si>
  <si>
    <t>1072567319</t>
  </si>
  <si>
    <t>PSC</t>
  </si>
  <si>
    <t xml:space="preserve">Poznámka k souboru cen:_x000D_
1. Ceny jsou určeny pro čerpání ve dne, v noci, v pracovní dny i ve dnech pracovního klidu_x000D_
2. Ceny nelze použít pro čerpání vody při snižování hladiny podzemní vody soustavou čerpacích_x000D_
 jehel; toto snižování hladiny vody se oceňuje cenami souborů cen:_x000D_
 a) 115 20-12 Čerpací jehla,_x000D_
 b) 115 20-13 Montáž a demontáž zařízení čerpací a odsávací stanice,_x000D_
 c) 115 20-14 Montáž, opotřebení a demontáž sběrného potrubí,_x000D_
 d) 115 20-15 Montáž a demontáž odpadního potrubí,_x000D_
 e) 115 20-16 Odsávání a čerpání vody sběrným potrubím._x000D_
3. V cenách jsou započteny i náklady na odpadní potrubí v délce do 20 m, na lešení pod čerpadla a_x000D_
 pod odpadní potrubí. Pro převedení vody na vzdálenost větší než 20 m se použijí položky souboru cen_x000D_
 115 00-11 Převedení vody potrubím tohoto katalogu._x000D_
4. V cenách nejsou započteny náklady na zřízení čerpacích jímek nebo projektovaných studní:_x000D_
 a) kopaných; tyto se oceňují příslušnými cenami části A 02 Zemní práce pro objekty oborů 821 až_x000D_
 828,_x000D_
 b) vrtaných; tyto se oceňují příslušnými cenami katalogu 800-2 Zvláštní zakládání objektů._x000D_
5. Doba, po kterou nejsou čerpadla v činnosti, se neoceňuje. Výjimkou je přerušení čerpání vody na_x000D_
 dobu do 15 minut jednotlivě; toto přerušení se od doby čerpání neodečítá._x000D_
6. Dopravní výškou vody se rozumí svislá vzdálenost mezi hladinou vody v jímce sníženou čerpáním a_x000D_
 vodorovnou rovinou proloženou osou nejvyššího bodu výtlačného potrubí._x000D_
7. Množství jednotek se určuje v hodinách doby, po kterou je jednotlivé čerpadlo, popř. celý soubor_x000D_
 čerpadel v činnosti._x000D_
8. Počet měrných jednotek se určí samostatně za každé čerpací místo (jámu, studnu, šachtu)_x000D_
</t>
  </si>
  <si>
    <t>VV</t>
  </si>
  <si>
    <t>"čerpání během stavby, viz příloha D.1.1"</t>
  </si>
  <si>
    <t>56*8</t>
  </si>
  <si>
    <t>115101301</t>
  </si>
  <si>
    <t>Pohotovost záložní čerpací soupravy pro dopravní výšku do 10 m s uvažovaným průměrným přítokem do 500 l/min</t>
  </si>
  <si>
    <t>den</t>
  </si>
  <si>
    <t>-1604605395</t>
  </si>
  <si>
    <t xml:space="preserve">Poznámka k souboru cen:_x000D_
1. V ceně nejsou započteny náklady na sací a výtlačné potrubí, příp. na odpadní žlaby a náklady na_x000D_
 lešení pod čerpadlo a pod potrubí nebo pod odpadní žlaby, na energii a na záložní zdroje energie._x000D_
2. Oceňují se všechny kalendářní dny od skončení montáže do započetí demontáže čerpací soupravy s_x000D_
 odečtením kalendářních dnů, ve kterých je tato souprava v činnosti._x000D_
3. Pohotovost záložní čerpací soupravy se oceňuje jen se souhlasem investora a to tehdy, mohla-li_x000D_
 by porucha v čerpání ohrozit bezpečnost pracujících nebo budované dílo, příp. termín výstavby._x000D_
4. Dopravní výškou vody se rozumí svislá vzdálenost mezi hladinou vody v jímce sníženou čerpáním a_x000D_
 vodorovnou rovinou, proloženou osou nejvyššího bodu výtlačného potrubí._x000D_
5. Počet měrných jednotek se určí samostatně za každé čerpací místo (jámu, studnu, šachtu)_x000D_
6. Pokud projekt předepíše zřízení samostatného sacího nebo výtlačného potrubí, oceňují se tyto_x000D_
 náklady cenami souboru cen 115 00-11 Převedení vody potrubím._x000D_
</t>
  </si>
  <si>
    <t>3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</si>
  <si>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</si>
  <si>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</si>
  <si>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m2</t>
  </si>
  <si>
    <t>793199227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</si>
  <si>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215_x000D_
 90-1.. Zhutnění podloží pod násypy z rostlé horniny tř. 1 až 4 katalogu 800-1 Zemní práce._x000D_
4. V cenách o sklonu svahu přes 1:1 jsou uvažovány podmínky pro svahy běžně schůdné; bez použití_x000D_
 lezeckých technik. V případě použití lezeckých technik se tyto náklady oceňují individuálně._x000D_
</t>
  </si>
  <si>
    <t>"viz příloha B."</t>
  </si>
  <si>
    <t>"staveniště, 40 % plochy"</t>
  </si>
  <si>
    <t>30,0*20,0*0,4</t>
  </si>
  <si>
    <t>181411131</t>
  </si>
  <si>
    <t>Založení trávníku na půdě předem připravené plochy do 1000 m2 výsevem včetně utažení parkového v rovině nebo na svahu do 1:5</t>
  </si>
  <si>
    <t>-1402726237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</si>
  <si>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 a) přípravu půdy,_x000D_
 b) travní semeno, tyto náklady se oceňují ve specifikaci,_x000D_
 c) vypletí a zalévání; tyto práce se oceňují cenami části C02 souborů cen 185 80-42 Vypletí a_x000D_
 185 80-43 Zalití rostlin vodou,_x000D_
 d) srovnání terénu, tyto práce se oceňují souborem cen 181 1.-..Plošná úprava terénu._x000D_
4. V cenách o sklonu svahu přes 1:1 jsou uvažovány podmínky pro svahy běžně schůdné; bez použití_x000D_
 lezeckých technik. V případě použití lezeckých technik se tyto náklady oceňují individuálně._x000D_
</t>
  </si>
  <si>
    <t>5</t>
  </si>
  <si>
    <t>M</t>
  </si>
  <si>
    <t>005724100</t>
  </si>
  <si>
    <t>osivo směs travní parková</t>
  </si>
  <si>
    <t>kg</t>
  </si>
  <si>
    <t>8</t>
  </si>
  <si>
    <t>-1254771528</t>
  </si>
  <si>
    <t>"pol. založení trávníku"</t>
  </si>
  <si>
    <t>240,0*0,03*1,03</t>
  </si>
  <si>
    <t>Zakládání</t>
  </si>
  <si>
    <t>6</t>
  </si>
  <si>
    <t>222111112</t>
  </si>
  <si>
    <t>Rychlostní diamantové vrtání průměru do 56 mm do úklonu 45 st. v hl 0 až 25 m v hornině tř. I a II</t>
  </si>
  <si>
    <t>m</t>
  </si>
  <si>
    <t>-1717942782</t>
  </si>
  <si>
    <t>"vrty pro skalní kotvy prům. 54 mm, dl. 2,6 m včetně vypláchnutí vrtu, viz příloha D.1.1, D.1.2"</t>
  </si>
  <si>
    <t>"dolní ohlaví, 8 ks"</t>
  </si>
  <si>
    <t>8*2,6</t>
  </si>
  <si>
    <t>"dolní úvratí, 8 ks"</t>
  </si>
  <si>
    <t>Součet</t>
  </si>
  <si>
    <t>7</t>
  </si>
  <si>
    <t>222111114</t>
  </si>
  <si>
    <t>Rychlostní diamantové vrtání průměru do 56 mm do úklonu 45 st. v hl 0 až 25 m v hornině tř. III a IV</t>
  </si>
  <si>
    <t>-97831123</t>
  </si>
  <si>
    <t>"vrty pro mechanické kotvy prům. 20 mm, dl. 0,13 m včetně vyčištění vrtu"</t>
  </si>
  <si>
    <t>"dolní ohlaví, 24 ks, viz příloha D.1.1, D.1.2"</t>
  </si>
  <si>
    <t>24*0,13</t>
  </si>
  <si>
    <t>230000055</t>
  </si>
  <si>
    <t>Jímka z pytlů</t>
  </si>
  <si>
    <t>m3</t>
  </si>
  <si>
    <t>-1759356826</t>
  </si>
  <si>
    <t>"zřízení a odstraň.jímky z pytlů (pětinásobná obratovost), cena za 1,0 m3 jímky s fólií, bez čerpání, viz příloha B."</t>
  </si>
  <si>
    <t>72,0*0,15*0,15</t>
  </si>
  <si>
    <t>9</t>
  </si>
  <si>
    <t>23020R</t>
  </si>
  <si>
    <t>Skalní mechanická kotva s hmoždinkovým svorníkem, kotevní maticí a roznášecí deskou</t>
  </si>
  <si>
    <t>kus</t>
  </si>
  <si>
    <t>2077709791</t>
  </si>
  <si>
    <t>"viz příloha D.1.1, D.1.2"</t>
  </si>
  <si>
    <t>"skalní kotvy prům. 28 mm, dl. 2,8 m, dodávka (kotva, matice, roznášecí desky 100 x 100 x 15 mm) včetně osazení"</t>
  </si>
  <si>
    <t>23021R</t>
  </si>
  <si>
    <t>Aktivace skalní mechanické kotvy</t>
  </si>
  <si>
    <t>946180038</t>
  </si>
  <si>
    <t>"aktivace skalní kotvy na cca 10 - 20 % kotevní síly (práce, doprava, stroje), viz příloha D.1.1"</t>
  </si>
  <si>
    <t>Svislé a kompletní konstrukce</t>
  </si>
  <si>
    <t>11</t>
  </si>
  <si>
    <t>320101112R</t>
  </si>
  <si>
    <t>Dočasné osazení železobetonových prefabrikátů hmotnosti nad 1000 do 5000 kg</t>
  </si>
  <si>
    <t>-492000235</t>
  </si>
  <si>
    <t>"přitížení odbourané plochy dna z provozního materiálu zhotovitele (cena panelů snížena - obratovost panelů)"</t>
  </si>
  <si>
    <t>"použití čistých silničních panelů IZD 300/100/21,5 hmotnosti 1,55 t kladených jeřábem (po 3 ks na sebe), včetně zřízení, odstranění a likvidace"</t>
  </si>
  <si>
    <t>"dolní ohlaví"</t>
  </si>
  <si>
    <t>30*3,0*1,0*0,215</t>
  </si>
  <si>
    <t>"dolní úvratí"</t>
  </si>
  <si>
    <t>32*3,0*1,0*0,215</t>
  </si>
  <si>
    <t>12</t>
  </si>
  <si>
    <t>321321115</t>
  </si>
  <si>
    <t>Konstrukce z betonu vodních staveb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</si>
  <si>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-2088406858</t>
  </si>
  <si>
    <t xml:space="preserve">Poznámka k souboru cen:_x000D_
1. Ceny lze použít i pro:_x000D_
 a) konstrukce těsnících ostruh, vývarů, patek, dotlačných klínů, vtoků hrází a vodních_x000D_
 elektráren, injekčních, revizních a komunikačních štol a základových výpustí hrází, podklad pod_x000D_
 dlažbu dna vývaru,_x000D_
 b) betony nevodostavebné a nemrazuvzdorné, pokud jsou výjimečně použity v částech konstrukcí._x000D_
2. Ceny neplatí pro:_x000D_
 a) předsádkový beton; tento se oceňuje cenami souboru cen 313 43- .1 Předsádkový beton_x000D_
 konstrukcí vodních staveb,_x000D_
 b) betonový podklad pod dlažbu; tento se oceňuje cenami souboru cen 451 31-51 Podkladní a_x000D_
 výplňové vrstvy z betonu prostého pod dlažbu,_x000D_
 c) betonovou těsnící nebo opevňovací vrstvu; tato se oceňuje cenami souboru cen 457 31- Těsnicí_x000D_
 vrstva z betonu odolného proti agresivnímu prostředí,_x000D_
 d) betonové zálivky kotevních šroubů, ocelových konstrukcí, různých dutin apod.; tyto se_x000D_
 oceňují cenami souboru cen 936 45-71 Zálivka kotevních šroubů, ocelových konstrukcí, různých dutin_x000D_
 apod.._x000D_
3. V cenách jsou započteny i náklady na :_x000D_
 a) úpravu, opracování a ošetření pracovních spár tlakovou vodou, vzduchem nebo odstraněním_x000D_
 betonové vrstvy,_x000D_
 b) spojovací vrstvu na pracovních spárách,_x000D_
 c) ošetření a ochranu čerstvého betonu proti povětrnostním vlivům a proti vysýchání,_x000D_
 d) odstranění drátů z líce konstrukce a na úpravu líce v místě po odstraněných drátech,_x000D_
 e) osazení kotevních želez při betonování konstrukce,_x000D_
 f) ztížení práce u drážek otvorů, kapes, injekčních trubek apod.._x000D_
4. Objem se stanoví v m3 betonové konstrukce; objem dutin jednotlivě do 0,20 m3 se od celkového_x000D_
 objemu neodečítá._x000D_
</t>
  </si>
  <si>
    <t>"viz příloha D.1.1, D.1.6"</t>
  </si>
  <si>
    <t>"dno, 15 % rezerva pro přebourání"</t>
  </si>
  <si>
    <t>(69,02+12,42)*0,25*1,15</t>
  </si>
  <si>
    <t>85,40*0,25*1,15</t>
  </si>
  <si>
    <t>"šachta (stěny + dno)"</t>
  </si>
  <si>
    <t>2*1,5*0,5*0,25</t>
  </si>
  <si>
    <t>2*1,0*0,5*0,25</t>
  </si>
  <si>
    <t>1,0*1,0*0,25</t>
  </si>
  <si>
    <t>13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</si>
  <si>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</si>
  <si>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</si>
  <si>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1494315074</t>
  </si>
  <si>
    <t xml:space="preserve">Poznámka k souboru cen:_x000D_
1. Ceny jsou určeny pro:_x000D_
 a) bednění prováděné v prostorách zapažených nebo nezapažených,_x000D_
 b) bednění ploch vodorovných, svislých nebo skloněných,_x000D_
 c) bednění v prostoru bez výztuže nebo s výztuží jakékoliv hustoty,_x000D_
 d) bednění prováděné taženou lištou, taženým bedněním, prefabrikovaným bedněním apod., kromě_x000D_
 betonového prefabrikovaného bednění._x000D_
2. Ceny neplatí pro:_x000D_
 a) bednění pohledových betonů. Tyto náklady se oceňují individuálně;_x000D_
 b) bednění konstrukcí spirál a savek. Tyto náklady se oceňují cenami souboru cen 321 35-6111 až_x000D_
 -6940 Obednění a odbednění spirál a savek._x000D_
 c) bednění základových pasů, tyto práce lze ocenit cenami 27.35 katalogu 801-1._x000D_
3. V cenách jsou započteny i náklady na:_x000D_
 a) podíl bednění otvorů, kapes, rýh, prostupů, výklenků apod. objemu jednotlivě do 1 m3,_x000D_
 b) bednění v provedení, které nevyžaduje další úpravu betonových a železobetonových konstrukcí._x000D_
4. V cenách nejsou započteny náklady na podpěrné konstrukce; tyto se oceňují cenami katalogu 800-3_x000D_
 Lešení._x000D_
5. Plocha se stanoví v m2 rozvinuté plochy obedňované konstrukce._x000D_
6. Při výpočtu rozvinuté plochy obedňované konstrukce se neberou v úvahu otvory, kapsy, rýhy,_x000D_
 prostupy, výklenky apod. objemu jednotlivě do 1 m3 ._x000D_
</t>
  </si>
  <si>
    <t>"viz příloha D.1.1, D.1.2, D.1.6"</t>
  </si>
  <si>
    <t>"v místě dilatační spáry - dolní ohlaví"</t>
  </si>
  <si>
    <t>12,0*0,3</t>
  </si>
  <si>
    <t>"dolní úvratí - šachta jímky"</t>
  </si>
  <si>
    <t>4*1,0*0,5</t>
  </si>
  <si>
    <t>14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</si>
  <si>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</si>
  <si>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</si>
  <si>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-440889826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</si>
  <si>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</si>
  <si>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</si>
  <si>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t</t>
  </si>
  <si>
    <t>-1863118564</t>
  </si>
  <si>
    <t xml:space="preserve">Poznámka k souboru cen:_x000D_
1. Ceny lze použít i pro:_x000D_
 a) výztuž prováděnou v obedněných prostorách,_x000D_
 b) výztuž koster obalených sítí; potažení kostry hustým pletivem se oceňuje individuálně,_x000D_
 c) výztuž z armokošů._x000D_
2. V cenách jsou započteny i náklady na bodové svařování nahrazující vázaní drátem._x000D_
3. V cenách nejsou započteny náklady na provedení nosných svarů a na provedení svarů přenášejících_x000D_
 tahová napětí při přepravě a montáži výztuže z vyztužených koster; tyto se oceňují cenami souboru_x000D_
 cen 320 36-0 Svařované nosné spoje._x000D_
4. Množství jednotek se stanoví v t hmotnosti výztuže bez prostřihu._x000D_
</t>
  </si>
  <si>
    <t>"výztuž z drátu prům. 12 mm, výkaz, viz příloha D.1.1, D.1.2, D.1.6"</t>
  </si>
  <si>
    <t>"dno dolního ohlaví, úvratí a výztuž šachty"</t>
  </si>
  <si>
    <t>142,256*0,888/1000</t>
  </si>
  <si>
    <t>16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</si>
  <si>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</si>
  <si>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</si>
  <si>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-996623745</t>
  </si>
  <si>
    <t>"Kari síť s oky 100/100 prům. drátu 8 mm, výkaz, překrytí 2 oka (+ 5 % na překrytí)"</t>
  </si>
  <si>
    <t>"dno po dilatační spáru"</t>
  </si>
  <si>
    <t>2*69,02*1,05*0,0079</t>
  </si>
  <si>
    <t>"dno před dilatační spárou"</t>
  </si>
  <si>
    <t>1*12,42*1,05*0,0079</t>
  </si>
  <si>
    <t>2*85,40*1,05*0,0079</t>
  </si>
  <si>
    <t>4*1*1,1*0,5*0,0079</t>
  </si>
  <si>
    <t>1*1,0*1,0*0,0079</t>
  </si>
  <si>
    <t>17</t>
  </si>
  <si>
    <t>341941022</t>
  </si>
  <si>
    <t>Nosné nebo spojovací svary betonářské oceli, svařované vzájemně s přesahem nebo na podložku, průměru tyče přes 10 do 14 mm</t>
  </si>
  <si>
    <t>-870447571</t>
  </si>
  <si>
    <t xml:space="preserve">Poznámka k souboru cen:_x000D_
1. Ceny jsou určeny pro dodatečné svařování dílců._x000D_
2. Ceny neplatí pro nosné tupé svary betonářské oceli do ocelové podložky. Tyto stavební práce se_x000D_
 oceňují cenami souboru cen 341 94-101. Nosné tupé svary betonářské oceli._x000D_
</t>
  </si>
  <si>
    <t>"přivaření ocelové výztuže k roznášecím ocelovým deskám, 4 ks svarů dl. 2,5 cm / 1 tyč"</t>
  </si>
  <si>
    <t>"skalní kotvy, 8 ks"</t>
  </si>
  <si>
    <t>8*8*4*0,05</t>
  </si>
  <si>
    <t>"ocelové kotvy, 24 ks"</t>
  </si>
  <si>
    <t>24*4*0,05</t>
  </si>
  <si>
    <t>Vodorovné konstrukce</t>
  </si>
  <si>
    <t>18</t>
  </si>
  <si>
    <t>45247110R</t>
  </si>
  <si>
    <t>Podkladní a výplňová vrstva z modifikované malty cementové podkladní, tloušťky do 10 mm první vrstva</t>
  </si>
  <si>
    <t>-1601196840</t>
  </si>
  <si>
    <t>"viz příloha D.1.1, D.1.5, D.1.6"</t>
  </si>
  <si>
    <t xml:space="preserve">"podmáznutí roznášecích ocelových desek skalních kotev" </t>
  </si>
  <si>
    <t>8*1,0*1,0</t>
  </si>
  <si>
    <t xml:space="preserve">"podmáznutí roznášecích ocelových desek mechanických kotev" </t>
  </si>
  <si>
    <t>"dolní ohlaví, 24 ks"</t>
  </si>
  <si>
    <t>24*0,25*0,25</t>
  </si>
  <si>
    <t>Ostatní konstrukce a práce-bourání</t>
  </si>
  <si>
    <t>19</t>
  </si>
  <si>
    <t>931992121</t>
  </si>
  <si>
    <t>Výplň dilatačních spár z polystyrenu extrudovaného, tloušťky 20 mm</t>
  </si>
  <si>
    <t>-1713658196</t>
  </si>
  <si>
    <t xml:space="preserve">Poznámka k souboru cen:_x000D_
1. V cenách jsou započteny náklady na řezání desek z polystyrenu na požadovaný rozměr a uložení do_x000D_
 bednění dilatační spáry s nutným zajištěním před betonáží._x000D_
2. V cenách nejsou započteny náklady bednění čela dilatační spáry a vložení lišt zkosení dilatační_x000D_
 spáry, tmelení dilatační spáry s předtěsněním, tyto se oceňují souborem cen 931 99-41 Těsnění spáry_x000D_
 betonové konstrukce pásy, profily a tmely._x000D_
</t>
  </si>
  <si>
    <t>"dilatační spára v místě prodloužení dilního ohlaví, viz příloha D.1.1"</t>
  </si>
  <si>
    <t>20</t>
  </si>
  <si>
    <t>938902122</t>
  </si>
  <si>
    <t>Čištění nádrží, ploch dřevěných nebo betonových konstrukcí, potrubí ploch betonových konstrukcí tlakovou vodou</t>
  </si>
  <si>
    <t>-740181920</t>
  </si>
  <si>
    <t xml:space="preserve">Poznámka k souboru cen:_x000D_
1. V ceně -1131 jsou započteny i náklady na rozpojení bahna a naložení, ruční přemístění vodorovné_x000D_
 za prvních 10 m, svislé za prvních 3,5 m, ztížení prací při rozmáčení._x000D_
2. V ceně -1132 jsou započteny i náklady na odstranění zbytků nečistot zametením nebo seškrábáním_x000D_
 včetně naložení, ruční vodorovné přemístění za prvních 10 m, svislé přemístění za prvních 3,5 m,_x000D_
 opláchnutí vyčištěných míst proudem tlakové vody._x000D_
3. V ceně -1150, -1151 jsou započteny i náklady na vodorovné přemístění m3 bahna za každých dalších_x000D_
 10 m, nebo svislé přemístění za každých 3,5 m nad základní přemístění započítané v cenách -1131 a_x000D_
 -1132._x000D_
4. V cenách -1150 a -1151 nejsou započteny náklady na odvoz bahna auty. Toto vodorovné přemístění_x000D_
 se oceňuje cenami ceníku 800-1 Zemní práce._x000D_
5. Množství měrných jednotek se určuje u cen:_x000D_
 a) 1131, -1150, -1151 za m3 odstraňovaného nerozpojeného bahna;_x000D_
 b) 1132, -2121, -2122, -2123 v m2 očištěné plochy._x000D_
</t>
  </si>
  <si>
    <t>"dno, viz příloha B."</t>
  </si>
  <si>
    <t>2*12,0*5,0</t>
  </si>
  <si>
    <t>98512112R</t>
  </si>
  <si>
    <t>Bourání degradovaného betonu vodním paprskem pod tlakem 1300 barů</t>
  </si>
  <si>
    <t>2025870233</t>
  </si>
  <si>
    <t>"viz příloha D.1.1, D.1.2, D.1.3"</t>
  </si>
  <si>
    <t>"bourání  vodním paprskem 1300 barů, prům. tl. 250 mm, u bourání dna 15 % rezerva pro přebourání"</t>
  </si>
  <si>
    <t>"včetně očištění odbourané plochy (odsátí), vodorovné i svislé dopravy suti na meziskládku, odstředění vody a uložení na meziskládku"</t>
  </si>
  <si>
    <t>81,44*0,25*1,15</t>
  </si>
  <si>
    <t>"šachta jímky - stěny"</t>
  </si>
  <si>
    <t>(2*1,5*0,5+2*1,0*0,5)*0,25</t>
  </si>
  <si>
    <t>"šachta jímky - dno"</t>
  </si>
  <si>
    <t>997</t>
  </si>
  <si>
    <t>Přesun sutě</t>
  </si>
  <si>
    <t>22</t>
  </si>
  <si>
    <t>99701380R</t>
  </si>
  <si>
    <t>Likvidace stavebního betonového odpadu včetně naložení, vodorovné dopravy, uložení a poplatku za uložení</t>
  </si>
  <si>
    <t>-1418505608</t>
  </si>
  <si>
    <t>"vybouraný materiál"</t>
  </si>
  <si>
    <t>48,842*2,2</t>
  </si>
  <si>
    <t>23</t>
  </si>
  <si>
    <t>99701384R</t>
  </si>
  <si>
    <t>Likvidace oceli včetně naložení, dopravy, uložení a případného poplatku za uložení</t>
  </si>
  <si>
    <t>-933410828</t>
  </si>
  <si>
    <t>"odřezaná stávající obnažená výztuž"</t>
  </si>
  <si>
    <t>110*0,88</t>
  </si>
  <si>
    <t>998</t>
  </si>
  <si>
    <t>Přesun hmot</t>
  </si>
  <si>
    <t>24</t>
  </si>
  <si>
    <t>998325011</t>
  </si>
  <si>
    <t>Přesun hmot pro objekty plavební dopravní vzdálenost do 500 m</t>
  </si>
  <si>
    <t>1158995821</t>
  </si>
  <si>
    <t xml:space="preserve">Poznámka k souboru cen:_x000D_
1. Ceny jsou určeny pro jakoukoliv konstrukčně-materiálovou charakteristiku._x000D_
</t>
  </si>
  <si>
    <t>PSV</t>
  </si>
  <si>
    <t>Práce a dodávky PSV</t>
  </si>
  <si>
    <t>767</t>
  </si>
  <si>
    <t>Konstrukce zámečnické</t>
  </si>
  <si>
    <t>25</t>
  </si>
  <si>
    <t>767995114</t>
  </si>
  <si>
    <t>Montáž ostatních atypických zámečnických konstrukcí hmotnosti přes 20 do 50 kg</t>
  </si>
  <si>
    <t>726790285</t>
  </si>
  <si>
    <t xml:space="preserve">Poznámka k souboru cen:_x000D_
1. Určení cen se řídí hmotností jednotlivě montovaného dílu konstrukce._x000D_
</t>
  </si>
  <si>
    <t>"osazení podkladní roznášecí ocelové desky 800 x 800 x 10 mm, včetně vyvrtání otvoru prům. 56 mm pro kotvu"</t>
  </si>
  <si>
    <t>8*0,8*0,8*0,01*7850</t>
  </si>
  <si>
    <t>"roznášecí ocelové desky 200 x 200 x 10 mm, včetně vyvrtání otvoru prům. 22 mm pro kotvu"</t>
  </si>
  <si>
    <t>24*0,2*0,2*0,01*7850</t>
  </si>
  <si>
    <t>26</t>
  </si>
  <si>
    <t>136112280</t>
  </si>
  <si>
    <t>plech tlustý hladký jakost S 235 JR, 10x1000x2000 mm</t>
  </si>
  <si>
    <t>32</t>
  </si>
  <si>
    <t>2019555709</t>
  </si>
  <si>
    <t>P</t>
  </si>
  <si>
    <t>Poznámka k položce:
Hmotnost 160 kg/kus</t>
  </si>
  <si>
    <t>"roznášecí ocelové desky 800 x 800 mm tl. 10 mm"</t>
  </si>
  <si>
    <t>8*0,8*0,8*0,01*7,850</t>
  </si>
  <si>
    <t>"roznášecí ocelové desky 200 x 200 mm tl. 10 mm"</t>
  </si>
  <si>
    <t>24*0,2*0,2*0,01*7,850</t>
  </si>
  <si>
    <t>27</t>
  </si>
  <si>
    <t>54879044R</t>
  </si>
  <si>
    <t>mechanická kotva ocelová, galvanicky pozinkovaná M 20 dl. 180 mm</t>
  </si>
  <si>
    <t>-105988409</t>
  </si>
  <si>
    <t>"mechanické kotvy prům. 20 mm, dl. 0,180 m, dodávka (kotva, svorník, podložka, matka)  včetně osazení, viz příloha D.1.1, D.1.6"</t>
  </si>
  <si>
    <t>28</t>
  </si>
  <si>
    <t>767996701</t>
  </si>
  <si>
    <t>Demontáž ostatních zámečnických konstrukcí o hmotnosti jednotlivých dílů řezáním do 50 kg</t>
  </si>
  <si>
    <t>-943133475</t>
  </si>
  <si>
    <t xml:space="preserve">Poznámka k souboru cen:_x000D_
1. Cenami nelze oceňovat demontáž jmenovité konstrukce, pro kterou jsou ceny v katalogu již_x000D_
 stanoveny._x000D_
2. Ceny lze užít pro sortiment zámečnických konstrukcí, nikoliv pro sloupy, kolejnice, vazníky apod._x000D_
3. Volba cen se řídí hmotností jednotlivě demontovaného dílu konstrukce._x000D_
</t>
  </si>
  <si>
    <t>"odřezání stávající obnažené výztuže, odborný odhad, viz příloha D.1.1, D.1.2, D.1.6"</t>
  </si>
  <si>
    <t>29</t>
  </si>
  <si>
    <t>998767101</t>
  </si>
  <si>
    <t>Přesun hmot pro zámečnické konstrukce stanovený z hmotnosti přesunovaného materiálu vodorovná dopravní vzdálenost do 50 m v objektech výšky do 6 m</t>
  </si>
  <si>
    <t>-1270091499</t>
  </si>
  <si>
    <t xml:space="preserve">Poznámka k souboru cen:_x000D_
1. Ceny pro přesun hmot stanovený z hmotnosti přesunovaného materiálu se používají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-7181 pro přesun prováděný bez použití mechanizace, tj. za ztížených podmínek,_x000D_
 lze použít pouze pro hmotnost materiálu, která se tímto způsobem skutečně přemísťuje._x000D_
</t>
  </si>
  <si>
    <t>2. - SO 02  Oprava líce zdí dolního ohlaví a úvratí</t>
  </si>
  <si>
    <t>9 - Ostatní konstrukce a práce-bourání</t>
  </si>
  <si>
    <t xml:space="preserve">    6 - Úpravy povrchu, podlahy, osazení</t>
  </si>
  <si>
    <t>938903113</t>
  </si>
  <si>
    <t>Dokončovací práce na dosavadních konstrukcích vysekání spár s očištěním zdiva nebo dlažby, s naložením suti na dopravní prostředek nebo s odklizením na hromady do vzdálenosti 50 m při hloubce spáry do 70 mm ve zdivu z lomového kamene</t>
  </si>
  <si>
    <t>2100914775</t>
  </si>
  <si>
    <t xml:space="preserve">Poznámka k souboru cen:_x000D_
1. Příplatek -4911 lze použít i pro další svislé přemístění odstraňovaného porostu, jehož_x000D_
 odstranění se oceňuje cenami -2131 a -2132._x000D_
2. V cenách nejsou započteny náklady na odstranění porostu, suti nebo bahna na hromady ve_x000D_
 vzdálenosti přes 50 m; tyto se oceňují cenami souboru cen 997 32-1 Vodorovná doprava suti a_x000D_
 vybouraných hmot části B01 katalogu._x000D_
3. Množství měrných jednotek se stanoví:_x000D_
 a) u cen -1101 až -3211 v m2 rozvinuté upravované plochy,_x000D_
 b) u cen -4111 a -4911 v m3 prostoru, z něhož bylo odstraněno bahno,_x000D_
 c) u ceny -8311 v ks mezníků nebo značek._x000D_
</t>
  </si>
  <si>
    <t>"85 % celkové plochy přespárování"</t>
  </si>
  <si>
    <t>2*14,3*0,85</t>
  </si>
  <si>
    <t>2*29,0*0,85</t>
  </si>
  <si>
    <t>938903211</t>
  </si>
  <si>
    <t>Dokončovací práce na dosavadních konstrukcích vysekání spár s očištěním zdiva nebo dlažby, s naložením suti na dopravní prostředek nebo s odklizením na hromady do vzdálenosti 50 m při hloubce spáry přes 70 do 120 mm ve zdivu z lomového kamene</t>
  </si>
  <si>
    <t>1600714894</t>
  </si>
  <si>
    <t>"15 % celkové plochy přespárování"</t>
  </si>
  <si>
    <t>2*14,3*0,15</t>
  </si>
  <si>
    <t>2*29,0*0,15</t>
  </si>
  <si>
    <t>985131111</t>
  </si>
  <si>
    <t>Očištění ploch stěn, rubu kleneb a podlah tlakovou vodou</t>
  </si>
  <si>
    <t>178344874</t>
  </si>
  <si>
    <t xml:space="preserve">Poznámka k souboru cen:_x000D_
1. V cenách jsou započteny i náklady na dodání všech hmot._x000D_
2. V cenách očištění ploch pískem jsou započteny i náklady smetení písku dohromady nebo naložení na_x000D_
 dopravní prostředek._x000D_
3. V cenách očištění ploch pískem nejsou započteny náklady na odvoz písku, které se oceňují cenami_x000D_
 odvozu suti příslušného katalogu pro objekt, na kterém se práce provádí._x000D_
</t>
  </si>
  <si>
    <t>"celková plocha přespárování"</t>
  </si>
  <si>
    <t>2*14,3</t>
  </si>
  <si>
    <t>2*29,0</t>
  </si>
  <si>
    <t>Úpravy povrchu, podlahy, osazení</t>
  </si>
  <si>
    <t>62863551R</t>
  </si>
  <si>
    <t>Vyplnění spár dosavadních konstrukcí zdiva cementovou maltou s vyčištěním spár hloubky do 70 mm, zdiva z lomového kamene s vyspárováním</t>
  </si>
  <si>
    <t>1655928048</t>
  </si>
  <si>
    <t xml:space="preserve">Poznámka k souboru cen:_x000D_
1. V cenách nejsou započteny náklady na vysekání spár; tyto práce se oceňují cenami souboru cen 938_x000D_
 90-31 Dokončovací práce na dosavadních konstrukcích - vysekání spár._x000D_
2. Množství jednotek se stanoví v m2 rozvinuté upravované plochy._x000D_
</t>
  </si>
  <si>
    <t>"přespárování kamenného obkladu kyklopského zdiva"</t>
  </si>
  <si>
    <t>62863552R</t>
  </si>
  <si>
    <t>Vyplnění spár dosavadních konstrukcí zdiva cementovou maltou s vyčištěním spár hloubky přes 70 do 120 mm, zdiva z lomového kamene s vyspárováním</t>
  </si>
  <si>
    <t>1009353622</t>
  </si>
  <si>
    <t>"přespárování kamenného obkladu kyklopského zdiva ve dvou krocích"</t>
  </si>
  <si>
    <t>"od 70 mm do 120 mm bude hrubé vyrovnání a na hl. do 70 mm doplnění spár spárovací hmotou"</t>
  </si>
  <si>
    <t>Likvidace stavebního betonového odpadu včetně svislé a vodorovné dopravy, uložení a poplatku za uložení</t>
  </si>
  <si>
    <t>-133123251</t>
  </si>
  <si>
    <t>"materiál z vyčištění spár"</t>
  </si>
  <si>
    <t>1,325+0,351</t>
  </si>
  <si>
    <t>1078994111</t>
  </si>
  <si>
    <t>VON.01 - Soupis prací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</si>
  <si>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</si>
  <si>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</si>
  <si>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</si>
  <si>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</si>
  <si>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</si>
  <si>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</si>
  <si>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</si>
  <si>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</si>
  <si>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</si>
  <si>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</si>
  <si>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</si>
  <si>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</si>
  <si>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</si>
  <si>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500307282</t>
  </si>
  <si>
    <t>- zajištění oplocení prostoru ZS, jeho napojení na inž. sítě</t>
  </si>
  <si>
    <t>- zajištění následné likvidace všech objektů ZS včetně připojení na sítě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</si>
  <si>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</si>
  <si>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</si>
  <si>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</si>
  <si>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zajištění ochrany veškeré zeleně v prostoru staveniště a v jeho bezprostřední blízkosti pro poškození během realizace stavby</t>
  </si>
  <si>
    <t>0112</t>
  </si>
  <si>
    <t>Zajištění obnovy stávající příjezdové asfaltové komunikace</t>
  </si>
  <si>
    <t>1978637767</t>
  </si>
  <si>
    <t>"obnova stávající příjezdové komunikace při jejím případném porušení"</t>
  </si>
  <si>
    <t>"předpokládaná plocha využívané zpevněné asfaltové komunikace (1000,0 x 3,0) m"</t>
  </si>
  <si>
    <t>02</t>
  </si>
  <si>
    <t>Projektová dokumentace - ostatní náklady</t>
  </si>
  <si>
    <t>023</t>
  </si>
  <si>
    <t>Vypracování projektu skutečného provedení díla</t>
  </si>
  <si>
    <t>-641106644</t>
  </si>
  <si>
    <t>"vyhotovení ve 3 paré + 1 x CD"</t>
  </si>
  <si>
    <t>03</t>
  </si>
  <si>
    <t>Geodetické práce a vytýčení - ostatní náklady</t>
  </si>
  <si>
    <t>031</t>
  </si>
  <si>
    <t>Vypracování geodetického zaměření skutečného stavu</t>
  </si>
  <si>
    <t>262144</t>
  </si>
  <si>
    <t>-1160382133</t>
  </si>
  <si>
    <t>"vyhotovení ve 2 paré + 1 x CD"</t>
  </si>
  <si>
    <t>035</t>
  </si>
  <si>
    <t>Zajištění veškerých geodetických prací souvisejících s realizací díla</t>
  </si>
  <si>
    <t>1494463222</t>
  </si>
  <si>
    <t>036</t>
  </si>
  <si>
    <t>Zajištění zaměření patních čepů vrat před a na závěr prací</t>
  </si>
  <si>
    <t>-150590413</t>
  </si>
  <si>
    <t>09</t>
  </si>
  <si>
    <t>Ostatní náklady</t>
  </si>
  <si>
    <t>0931</t>
  </si>
  <si>
    <t>Provedení pasportizace stávajících nemovitostí (vč. pozemků) a jejich příslušenství, zajištění fotodokumentace stávajícího stavu přístupových komunikací</t>
  </si>
  <si>
    <t>581753611</t>
  </si>
  <si>
    <t>094</t>
  </si>
  <si>
    <t>Zajištění vytýčení veškerých podzemních zařízení</t>
  </si>
  <si>
    <t>163378871</t>
  </si>
  <si>
    <t>0992</t>
  </si>
  <si>
    <t>Zajištění průzkumu staveniště zaměřeného na výskyt zvláště chráněných živočichů a rostlin a jejich odborného transferu</t>
  </si>
  <si>
    <t>1579006877</t>
  </si>
  <si>
    <t>09920</t>
  </si>
  <si>
    <t>Odborné odlovení rybí obsádky z prostoru staveniště</t>
  </si>
  <si>
    <t>-883943955</t>
  </si>
  <si>
    <t>09945</t>
  </si>
  <si>
    <t>Zajištění vyzvednutí dolních vrat</t>
  </si>
  <si>
    <t>-1771731069</t>
  </si>
  <si>
    <t>"2 ks"</t>
  </si>
  <si>
    <t>09946</t>
  </si>
  <si>
    <t>Zajištění zpětného osazení dolních vrat</t>
  </si>
  <si>
    <t>409369052</t>
  </si>
  <si>
    <t>09947</t>
  </si>
  <si>
    <t>Zajištění odpojení a připojení elektroinstalace a hydrauliky dolních vrat</t>
  </si>
  <si>
    <t>-175502340</t>
  </si>
  <si>
    <t>"2 ks vrat"</t>
  </si>
  <si>
    <t>09948</t>
  </si>
  <si>
    <t>Zajištění ochrany (zakrytí) stávajících kamenných konstrukcí před vysokotlakým vodním paprskem</t>
  </si>
  <si>
    <t>1713681250</t>
  </si>
  <si>
    <t>"2 x patní čep, plocha záporníku, plocha paty stěn opěrných zdí, předpokládaná zakrývaná plocha cca 20 m2"</t>
  </si>
  <si>
    <t>09965</t>
  </si>
  <si>
    <t>Dočasné vyztužení mostků na příjezdu</t>
  </si>
  <si>
    <t>241182536</t>
  </si>
  <si>
    <t>09991</t>
  </si>
  <si>
    <t>Zajištění fotodokumentace veškerých konstrukcí, které budou v průběhu výstavby skryty nebo zakryty</t>
  </si>
  <si>
    <t>1123106881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</si>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</sst>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26" fillId="0" borderId="0" xfId="0" applyFont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right"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 activeCell="L8" sqref="L8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340"/>
      <c r="AS2" s="340"/>
      <c r="AT2" s="340"/>
      <c r="AU2" s="340"/>
      <c r="AV2" s="340"/>
      <c r="AW2" s="340"/>
      <c r="AX2" s="340"/>
      <c r="AY2" s="340"/>
      <c r="AZ2" s="340"/>
      <c r="BA2" s="340"/>
      <c r="BB2" s="340"/>
      <c r="BC2" s="340"/>
      <c r="BD2" s="340"/>
      <c r="BE2" s="340"/>
      <c r="BS2" s="23" t="s">
        <v>8</v>
      </c>
      <c r="BT2" s="23" t="s">
        <v>9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1" t="s">
        <v>16</v>
      </c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28"/>
      <c r="AQ5" s="30"/>
      <c r="BE5" s="332" t="s">
        <v>17</v>
      </c>
      <c r="BS5" s="23" t="s">
        <v>8</v>
      </c>
    </row>
    <row r="6" spans="1:74" ht="36.9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3" t="s">
        <v>19</v>
      </c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2"/>
      <c r="AJ6" s="342"/>
      <c r="AK6" s="342"/>
      <c r="AL6" s="342"/>
      <c r="AM6" s="342"/>
      <c r="AN6" s="342"/>
      <c r="AO6" s="342"/>
      <c r="AP6" s="28"/>
      <c r="AQ6" s="30"/>
      <c r="BE6" s="333"/>
      <c r="BS6" s="23" t="s">
        <v>20</v>
      </c>
    </row>
    <row r="7" spans="1:74" ht="14.4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24</v>
      </c>
      <c r="AO7" s="28"/>
      <c r="AP7" s="28"/>
      <c r="AQ7" s="30"/>
      <c r="BE7" s="333"/>
      <c r="BS7" s="23" t="s">
        <v>25</v>
      </c>
    </row>
    <row r="8" spans="1:74" ht="14.4" customHeight="1">
      <c r="B8" s="27"/>
      <c r="C8" s="28"/>
      <c r="D8" s="36" t="s">
        <v>26</v>
      </c>
      <c r="E8" s="28"/>
      <c r="F8" s="28"/>
      <c r="G8" s="28"/>
      <c r="H8" s="28"/>
      <c r="I8" s="28"/>
      <c r="J8" s="28"/>
      <c r="K8" s="34" t="s">
        <v>27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28</v>
      </c>
      <c r="AL8" s="28"/>
      <c r="AM8" s="28"/>
      <c r="AN8" s="37" t="s">
        <v>29</v>
      </c>
      <c r="AO8" s="28"/>
      <c r="AP8" s="28"/>
      <c r="AQ8" s="30"/>
      <c r="BE8" s="333"/>
      <c r="BS8" s="23" t="s">
        <v>30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3"/>
      <c r="BS9" s="23" t="s">
        <v>31</v>
      </c>
    </row>
    <row r="10" spans="1:74" ht="14.4" customHeight="1">
      <c r="B10" s="27"/>
      <c r="C10" s="28"/>
      <c r="D10" s="36" t="s">
        <v>32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33</v>
      </c>
      <c r="AL10" s="28"/>
      <c r="AM10" s="28"/>
      <c r="AN10" s="34" t="s">
        <v>34</v>
      </c>
      <c r="AO10" s="28"/>
      <c r="AP10" s="28"/>
      <c r="AQ10" s="30"/>
      <c r="BE10" s="333"/>
      <c r="BS10" s="23" t="s">
        <v>20</v>
      </c>
    </row>
    <row r="11" spans="1:74" ht="18.45" customHeight="1">
      <c r="B11" s="27"/>
      <c r="C11" s="28"/>
      <c r="D11" s="28"/>
      <c r="E11" s="34" t="s">
        <v>35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36</v>
      </c>
      <c r="AL11" s="28"/>
      <c r="AM11" s="28"/>
      <c r="AN11" s="34" t="s">
        <v>34</v>
      </c>
      <c r="AO11" s="28"/>
      <c r="AP11" s="28"/>
      <c r="AQ11" s="30"/>
      <c r="BE11" s="333"/>
      <c r="BS11" s="23" t="s">
        <v>20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3"/>
      <c r="BS12" s="23" t="s">
        <v>20</v>
      </c>
    </row>
    <row r="13" spans="1:74" ht="14.4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33</v>
      </c>
      <c r="AL13" s="28"/>
      <c r="AM13" s="28"/>
      <c r="AN13" s="38" t="s">
        <v>38</v>
      </c>
      <c r="AO13" s="28"/>
      <c r="AP13" s="28"/>
      <c r="AQ13" s="30"/>
      <c r="BE13" s="333"/>
      <c r="BS13" s="23" t="s">
        <v>20</v>
      </c>
    </row>
    <row r="14" spans="1:74" ht="13.2">
      <c r="B14" s="27"/>
      <c r="C14" s="28"/>
      <c r="D14" s="28"/>
      <c r="E14" s="357" t="s">
        <v>38</v>
      </c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  <c r="AK14" s="36" t="s">
        <v>36</v>
      </c>
      <c r="AL14" s="28"/>
      <c r="AM14" s="28"/>
      <c r="AN14" s="38" t="s">
        <v>38</v>
      </c>
      <c r="AO14" s="28"/>
      <c r="AP14" s="28"/>
      <c r="AQ14" s="30"/>
      <c r="BE14" s="333"/>
      <c r="BS14" s="23" t="s">
        <v>20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3"/>
      <c r="BS15" s="23" t="s">
        <v>6</v>
      </c>
    </row>
    <row r="16" spans="1:74" ht="14.4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33</v>
      </c>
      <c r="AL16" s="28"/>
      <c r="AM16" s="28"/>
      <c r="AN16" s="34" t="s">
        <v>34</v>
      </c>
      <c r="AO16" s="28"/>
      <c r="AP16" s="28"/>
      <c r="AQ16" s="30"/>
      <c r="BE16" s="333"/>
      <c r="BS16" s="23" t="s">
        <v>6</v>
      </c>
    </row>
    <row r="17" spans="2:71" ht="18.45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36</v>
      </c>
      <c r="AL17" s="28"/>
      <c r="AM17" s="28"/>
      <c r="AN17" s="34" t="s">
        <v>34</v>
      </c>
      <c r="AO17" s="28"/>
      <c r="AP17" s="28"/>
      <c r="AQ17" s="30"/>
      <c r="BE17" s="333"/>
      <c r="BS17" s="23" t="s">
        <v>6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3"/>
      <c r="BS18" s="23" t="s">
        <v>8</v>
      </c>
    </row>
    <row r="19" spans="2:71" ht="14.4" customHeight="1">
      <c r="B19" s="27"/>
      <c r="C19" s="28"/>
      <c r="D19" s="36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3"/>
      <c r="BS19" s="23" t="s">
        <v>8</v>
      </c>
    </row>
    <row r="20" spans="2:71" ht="42.75" customHeight="1">
      <c r="B20" s="27"/>
      <c r="C20" s="28"/>
      <c r="D20" s="28"/>
      <c r="E20" s="359" t="s">
        <v>41</v>
      </c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  <c r="AJ20" s="359"/>
      <c r="AK20" s="359"/>
      <c r="AL20" s="359"/>
      <c r="AM20" s="359"/>
      <c r="AN20" s="359"/>
      <c r="AO20" s="28"/>
      <c r="AP20" s="28"/>
      <c r="AQ20" s="30"/>
      <c r="BE20" s="333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3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3"/>
    </row>
    <row r="23" spans="2:71" s="1" customFormat="1" ht="25.95" customHeight="1">
      <c r="B23" s="40"/>
      <c r="C23" s="41"/>
      <c r="D23" s="42" t="s">
        <v>42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60">
        <f>ROUND(AG51,2)</f>
        <v>0</v>
      </c>
      <c r="AL23" s="361"/>
      <c r="AM23" s="361"/>
      <c r="AN23" s="361"/>
      <c r="AO23" s="361"/>
      <c r="AP23" s="41"/>
      <c r="AQ23" s="44"/>
      <c r="BE23" s="333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3"/>
    </row>
    <row r="25" spans="2:71" s="1" customFormat="1" ht="12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2" t="s">
        <v>43</v>
      </c>
      <c r="M25" s="362"/>
      <c r="N25" s="362"/>
      <c r="O25" s="362"/>
      <c r="P25" s="41"/>
      <c r="Q25" s="41"/>
      <c r="R25" s="41"/>
      <c r="S25" s="41"/>
      <c r="T25" s="41"/>
      <c r="U25" s="41"/>
      <c r="V25" s="41"/>
      <c r="W25" s="362" t="s">
        <v>44</v>
      </c>
      <c r="X25" s="362"/>
      <c r="Y25" s="362"/>
      <c r="Z25" s="362"/>
      <c r="AA25" s="362"/>
      <c r="AB25" s="362"/>
      <c r="AC25" s="362"/>
      <c r="AD25" s="362"/>
      <c r="AE25" s="362"/>
      <c r="AF25" s="41"/>
      <c r="AG25" s="41"/>
      <c r="AH25" s="41"/>
      <c r="AI25" s="41"/>
      <c r="AJ25" s="41"/>
      <c r="AK25" s="362" t="s">
        <v>45</v>
      </c>
      <c r="AL25" s="362"/>
      <c r="AM25" s="362"/>
      <c r="AN25" s="362"/>
      <c r="AO25" s="362"/>
      <c r="AP25" s="41"/>
      <c r="AQ25" s="44"/>
      <c r="BE25" s="333"/>
    </row>
    <row r="26" spans="2:71" s="2" customFormat="1" ht="14.4" hidden="1" customHeight="1">
      <c r="B26" s="46"/>
      <c r="C26" s="47"/>
      <c r="D26" s="48" t="s">
        <v>46</v>
      </c>
      <c r="E26" s="47"/>
      <c r="F26" s="48" t="s">
        <v>47</v>
      </c>
      <c r="G26" s="47"/>
      <c r="H26" s="47"/>
      <c r="I26" s="47"/>
      <c r="J26" s="47"/>
      <c r="K26" s="47"/>
      <c r="L26" s="356">
        <v>0.21</v>
      </c>
      <c r="M26" s="335"/>
      <c r="N26" s="335"/>
      <c r="O26" s="335"/>
      <c r="P26" s="47"/>
      <c r="Q26" s="47"/>
      <c r="R26" s="47"/>
      <c r="S26" s="47"/>
      <c r="T26" s="47"/>
      <c r="U26" s="47"/>
      <c r="V26" s="47"/>
      <c r="W26" s="334">
        <f>ROUND(AZ51,2)</f>
        <v>0</v>
      </c>
      <c r="X26" s="335"/>
      <c r="Y26" s="335"/>
      <c r="Z26" s="335"/>
      <c r="AA26" s="335"/>
      <c r="AB26" s="335"/>
      <c r="AC26" s="335"/>
      <c r="AD26" s="335"/>
      <c r="AE26" s="335"/>
      <c r="AF26" s="47"/>
      <c r="AG26" s="47"/>
      <c r="AH26" s="47"/>
      <c r="AI26" s="47"/>
      <c r="AJ26" s="47"/>
      <c r="AK26" s="334">
        <f>ROUND(AV51,2)</f>
        <v>0</v>
      </c>
      <c r="AL26" s="335"/>
      <c r="AM26" s="335"/>
      <c r="AN26" s="335"/>
      <c r="AO26" s="335"/>
      <c r="AP26" s="47"/>
      <c r="AQ26" s="49"/>
      <c r="BE26" s="333"/>
    </row>
    <row r="27" spans="2:71" s="2" customFormat="1" ht="14.4" hidden="1" customHeight="1">
      <c r="B27" s="46"/>
      <c r="C27" s="47"/>
      <c r="D27" s="47"/>
      <c r="E27" s="47"/>
      <c r="F27" s="48" t="s">
        <v>48</v>
      </c>
      <c r="G27" s="47"/>
      <c r="H27" s="47"/>
      <c r="I27" s="47"/>
      <c r="J27" s="47"/>
      <c r="K27" s="47"/>
      <c r="L27" s="356">
        <v>0.15</v>
      </c>
      <c r="M27" s="335"/>
      <c r="N27" s="335"/>
      <c r="O27" s="335"/>
      <c r="P27" s="47"/>
      <c r="Q27" s="47"/>
      <c r="R27" s="47"/>
      <c r="S27" s="47"/>
      <c r="T27" s="47"/>
      <c r="U27" s="47"/>
      <c r="V27" s="47"/>
      <c r="W27" s="334">
        <f>ROUND(BA51,2)</f>
        <v>0</v>
      </c>
      <c r="X27" s="335"/>
      <c r="Y27" s="335"/>
      <c r="Z27" s="335"/>
      <c r="AA27" s="335"/>
      <c r="AB27" s="335"/>
      <c r="AC27" s="335"/>
      <c r="AD27" s="335"/>
      <c r="AE27" s="335"/>
      <c r="AF27" s="47"/>
      <c r="AG27" s="47"/>
      <c r="AH27" s="47"/>
      <c r="AI27" s="47"/>
      <c r="AJ27" s="47"/>
      <c r="AK27" s="334">
        <f>ROUND(AW51,2)</f>
        <v>0</v>
      </c>
      <c r="AL27" s="335"/>
      <c r="AM27" s="335"/>
      <c r="AN27" s="335"/>
      <c r="AO27" s="335"/>
      <c r="AP27" s="47"/>
      <c r="AQ27" s="49"/>
      <c r="BE27" s="333"/>
    </row>
    <row r="28" spans="2:71" s="2" customFormat="1" ht="14.4" customHeight="1">
      <c r="B28" s="46"/>
      <c r="C28" s="47"/>
      <c r="D28" s="48" t="s">
        <v>46</v>
      </c>
      <c r="E28" s="47"/>
      <c r="F28" s="48" t="s">
        <v>49</v>
      </c>
      <c r="G28" s="47"/>
      <c r="H28" s="47"/>
      <c r="I28" s="47"/>
      <c r="J28" s="47"/>
      <c r="K28" s="47"/>
      <c r="L28" s="356">
        <v>0.21</v>
      </c>
      <c r="M28" s="335"/>
      <c r="N28" s="335"/>
      <c r="O28" s="335"/>
      <c r="P28" s="47"/>
      <c r="Q28" s="47"/>
      <c r="R28" s="47"/>
      <c r="S28" s="47"/>
      <c r="T28" s="47"/>
      <c r="U28" s="47"/>
      <c r="V28" s="47"/>
      <c r="W28" s="334">
        <f>ROUND(BB51,2)</f>
        <v>0</v>
      </c>
      <c r="X28" s="335"/>
      <c r="Y28" s="335"/>
      <c r="Z28" s="335"/>
      <c r="AA28" s="335"/>
      <c r="AB28" s="335"/>
      <c r="AC28" s="335"/>
      <c r="AD28" s="335"/>
      <c r="AE28" s="335"/>
      <c r="AF28" s="47"/>
      <c r="AG28" s="47"/>
      <c r="AH28" s="47"/>
      <c r="AI28" s="47"/>
      <c r="AJ28" s="47"/>
      <c r="AK28" s="334">
        <v>0</v>
      </c>
      <c r="AL28" s="335"/>
      <c r="AM28" s="335"/>
      <c r="AN28" s="335"/>
      <c r="AO28" s="335"/>
      <c r="AP28" s="47"/>
      <c r="AQ28" s="49"/>
      <c r="BE28" s="333"/>
    </row>
    <row r="29" spans="2:71" s="2" customFormat="1" ht="14.4" customHeight="1">
      <c r="B29" s="46"/>
      <c r="C29" s="47"/>
      <c r="D29" s="47"/>
      <c r="E29" s="47"/>
      <c r="F29" s="48" t="s">
        <v>50</v>
      </c>
      <c r="G29" s="47"/>
      <c r="H29" s="47"/>
      <c r="I29" s="47"/>
      <c r="J29" s="47"/>
      <c r="K29" s="47"/>
      <c r="L29" s="356">
        <v>0.15</v>
      </c>
      <c r="M29" s="335"/>
      <c r="N29" s="335"/>
      <c r="O29" s="335"/>
      <c r="P29" s="47"/>
      <c r="Q29" s="47"/>
      <c r="R29" s="47"/>
      <c r="S29" s="47"/>
      <c r="T29" s="47"/>
      <c r="U29" s="47"/>
      <c r="V29" s="47"/>
      <c r="W29" s="334">
        <f>ROUND(BC51,2)</f>
        <v>0</v>
      </c>
      <c r="X29" s="335"/>
      <c r="Y29" s="335"/>
      <c r="Z29" s="335"/>
      <c r="AA29" s="335"/>
      <c r="AB29" s="335"/>
      <c r="AC29" s="335"/>
      <c r="AD29" s="335"/>
      <c r="AE29" s="335"/>
      <c r="AF29" s="47"/>
      <c r="AG29" s="47"/>
      <c r="AH29" s="47"/>
      <c r="AI29" s="47"/>
      <c r="AJ29" s="47"/>
      <c r="AK29" s="334">
        <v>0</v>
      </c>
      <c r="AL29" s="335"/>
      <c r="AM29" s="335"/>
      <c r="AN29" s="335"/>
      <c r="AO29" s="335"/>
      <c r="AP29" s="47"/>
      <c r="AQ29" s="49"/>
      <c r="BE29" s="333"/>
    </row>
    <row r="30" spans="2:71" s="2" customFormat="1" ht="14.4" hidden="1" customHeight="1">
      <c r="B30" s="46"/>
      <c r="C30" s="47"/>
      <c r="D30" s="47"/>
      <c r="E30" s="47"/>
      <c r="F30" s="48" t="s">
        <v>51</v>
      </c>
      <c r="G30" s="47"/>
      <c r="H30" s="47"/>
      <c r="I30" s="47"/>
      <c r="J30" s="47"/>
      <c r="K30" s="47"/>
      <c r="L30" s="356">
        <v>0</v>
      </c>
      <c r="M30" s="335"/>
      <c r="N30" s="335"/>
      <c r="O30" s="335"/>
      <c r="P30" s="47"/>
      <c r="Q30" s="47"/>
      <c r="R30" s="47"/>
      <c r="S30" s="47"/>
      <c r="T30" s="47"/>
      <c r="U30" s="47"/>
      <c r="V30" s="47"/>
      <c r="W30" s="334">
        <f>ROUND(BD51,2)</f>
        <v>0</v>
      </c>
      <c r="X30" s="335"/>
      <c r="Y30" s="335"/>
      <c r="Z30" s="335"/>
      <c r="AA30" s="335"/>
      <c r="AB30" s="335"/>
      <c r="AC30" s="335"/>
      <c r="AD30" s="335"/>
      <c r="AE30" s="335"/>
      <c r="AF30" s="47"/>
      <c r="AG30" s="47"/>
      <c r="AH30" s="47"/>
      <c r="AI30" s="47"/>
      <c r="AJ30" s="47"/>
      <c r="AK30" s="334">
        <v>0</v>
      </c>
      <c r="AL30" s="335"/>
      <c r="AM30" s="335"/>
      <c r="AN30" s="335"/>
      <c r="AO30" s="335"/>
      <c r="AP30" s="47"/>
      <c r="AQ30" s="49"/>
      <c r="BE30" s="333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3"/>
    </row>
    <row r="32" spans="2:71" s="1" customFormat="1" ht="25.95" customHeight="1">
      <c r="B32" s="40"/>
      <c r="C32" s="50"/>
      <c r="D32" s="51" t="s">
        <v>52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53</v>
      </c>
      <c r="U32" s="52"/>
      <c r="V32" s="52"/>
      <c r="W32" s="52"/>
      <c r="X32" s="336" t="s">
        <v>54</v>
      </c>
      <c r="Y32" s="337"/>
      <c r="Z32" s="337"/>
      <c r="AA32" s="337"/>
      <c r="AB32" s="337"/>
      <c r="AC32" s="52"/>
      <c r="AD32" s="52"/>
      <c r="AE32" s="52"/>
      <c r="AF32" s="52"/>
      <c r="AG32" s="52"/>
      <c r="AH32" s="52"/>
      <c r="AI32" s="52"/>
      <c r="AJ32" s="52"/>
      <c r="AK32" s="338">
        <f>SUM(AK23:AK30)</f>
        <v>0</v>
      </c>
      <c r="AL32" s="337"/>
      <c r="AM32" s="337"/>
      <c r="AN32" s="337"/>
      <c r="AO32" s="339"/>
      <c r="AP32" s="50"/>
      <c r="AQ32" s="54"/>
      <c r="BE32" s="333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" customHeight="1">
      <c r="B39" s="40"/>
      <c r="C39" s="61" t="s">
        <v>55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3548vv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66" t="str">
        <f>K6</f>
        <v>VD Lysá nad Labem, oprava dna dolního ohlaví PK</v>
      </c>
      <c r="M42" s="367"/>
      <c r="N42" s="367"/>
      <c r="O42" s="367"/>
      <c r="P42" s="367"/>
      <c r="Q42" s="367"/>
      <c r="R42" s="367"/>
      <c r="S42" s="367"/>
      <c r="T42" s="367"/>
      <c r="U42" s="367"/>
      <c r="V42" s="367"/>
      <c r="W42" s="367"/>
      <c r="X42" s="367"/>
      <c r="Y42" s="367"/>
      <c r="Z42" s="367"/>
      <c r="AA42" s="367"/>
      <c r="AB42" s="367"/>
      <c r="AC42" s="367"/>
      <c r="AD42" s="367"/>
      <c r="AE42" s="367"/>
      <c r="AF42" s="367"/>
      <c r="AG42" s="367"/>
      <c r="AH42" s="367"/>
      <c r="AI42" s="367"/>
      <c r="AJ42" s="367"/>
      <c r="AK42" s="367"/>
      <c r="AL42" s="367"/>
      <c r="AM42" s="367"/>
      <c r="AN42" s="367"/>
      <c r="AO42" s="367"/>
      <c r="AP42" s="69"/>
      <c r="AQ42" s="69"/>
      <c r="AR42" s="70"/>
    </row>
    <row r="43" spans="2:56" s="1" customFormat="1" ht="6.9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3.2">
      <c r="B44" s="40"/>
      <c r="C44" s="64" t="s">
        <v>26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Lysá nad Labem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28</v>
      </c>
      <c r="AJ44" s="62"/>
      <c r="AK44" s="62"/>
      <c r="AL44" s="62"/>
      <c r="AM44" s="368" t="str">
        <f>IF(AN8= "","",AN8)</f>
        <v>31.3.2017</v>
      </c>
      <c r="AN44" s="368"/>
      <c r="AO44" s="62"/>
      <c r="AP44" s="62"/>
      <c r="AQ44" s="62"/>
      <c r="AR44" s="60"/>
    </row>
    <row r="45" spans="2:56" s="1" customFormat="1" ht="6.9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3.2">
      <c r="B46" s="40"/>
      <c r="C46" s="64" t="s">
        <v>32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Povodí Labe, státní podnik, OIČ, Hradec Králové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39</v>
      </c>
      <c r="AJ46" s="62"/>
      <c r="AK46" s="62"/>
      <c r="AL46" s="62"/>
      <c r="AM46" s="351" t="str">
        <f>IF(E17="","",E17)</f>
        <v>Povodí Labe, státní podnik, OIČ, Hradec Králové</v>
      </c>
      <c r="AN46" s="351"/>
      <c r="AO46" s="351"/>
      <c r="AP46" s="351"/>
      <c r="AQ46" s="62"/>
      <c r="AR46" s="60"/>
      <c r="AS46" s="343" t="s">
        <v>56</v>
      </c>
      <c r="AT46" s="344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3.2">
      <c r="B47" s="40"/>
      <c r="C47" s="64" t="s">
        <v>37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5"/>
      <c r="AT47" s="346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8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7"/>
      <c r="AT48" s="348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65" t="s">
        <v>57</v>
      </c>
      <c r="D49" s="353"/>
      <c r="E49" s="353"/>
      <c r="F49" s="353"/>
      <c r="G49" s="353"/>
      <c r="H49" s="78"/>
      <c r="I49" s="352" t="s">
        <v>58</v>
      </c>
      <c r="J49" s="353"/>
      <c r="K49" s="353"/>
      <c r="L49" s="353"/>
      <c r="M49" s="353"/>
      <c r="N49" s="353"/>
      <c r="O49" s="353"/>
      <c r="P49" s="353"/>
      <c r="Q49" s="353"/>
      <c r="R49" s="353"/>
      <c r="S49" s="353"/>
      <c r="T49" s="353"/>
      <c r="U49" s="353"/>
      <c r="V49" s="353"/>
      <c r="W49" s="353"/>
      <c r="X49" s="353"/>
      <c r="Y49" s="353"/>
      <c r="Z49" s="353"/>
      <c r="AA49" s="353"/>
      <c r="AB49" s="353"/>
      <c r="AC49" s="353"/>
      <c r="AD49" s="353"/>
      <c r="AE49" s="353"/>
      <c r="AF49" s="353"/>
      <c r="AG49" s="369" t="s">
        <v>59</v>
      </c>
      <c r="AH49" s="353"/>
      <c r="AI49" s="353"/>
      <c r="AJ49" s="353"/>
      <c r="AK49" s="353"/>
      <c r="AL49" s="353"/>
      <c r="AM49" s="353"/>
      <c r="AN49" s="352" t="s">
        <v>60</v>
      </c>
      <c r="AO49" s="353"/>
      <c r="AP49" s="353"/>
      <c r="AQ49" s="79" t="s">
        <v>61</v>
      </c>
      <c r="AR49" s="60"/>
      <c r="AS49" s="80" t="s">
        <v>62</v>
      </c>
      <c r="AT49" s="81" t="s">
        <v>63</v>
      </c>
      <c r="AU49" s="81" t="s">
        <v>64</v>
      </c>
      <c r="AV49" s="81" t="s">
        <v>65</v>
      </c>
      <c r="AW49" s="81" t="s">
        <v>66</v>
      </c>
      <c r="AX49" s="81" t="s">
        <v>67</v>
      </c>
      <c r="AY49" s="81" t="s">
        <v>68</v>
      </c>
      <c r="AZ49" s="81" t="s">
        <v>69</v>
      </c>
      <c r="BA49" s="81" t="s">
        <v>70</v>
      </c>
      <c r="BB49" s="81" t="s">
        <v>71</v>
      </c>
      <c r="BC49" s="81" t="s">
        <v>72</v>
      </c>
      <c r="BD49" s="82" t="s">
        <v>73</v>
      </c>
    </row>
    <row r="50" spans="1:91" s="1" customFormat="1" ht="10.8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" customHeight="1">
      <c r="B51" s="67"/>
      <c r="C51" s="86" t="s">
        <v>74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4">
        <f>ROUND(SUM(AG52:AG54),2)</f>
        <v>0</v>
      </c>
      <c r="AH51" s="354"/>
      <c r="AI51" s="354"/>
      <c r="AJ51" s="354"/>
      <c r="AK51" s="354"/>
      <c r="AL51" s="354"/>
      <c r="AM51" s="354"/>
      <c r="AN51" s="355">
        <f>SUM(AG51,AT51)</f>
        <v>0</v>
      </c>
      <c r="AO51" s="355"/>
      <c r="AP51" s="355"/>
      <c r="AQ51" s="88" t="s">
        <v>34</v>
      </c>
      <c r="AR51" s="70"/>
      <c r="AS51" s="89">
        <f>ROUND(SUM(AS52:AS54),2)</f>
        <v>0</v>
      </c>
      <c r="AT51" s="90">
        <f>ROUND(SUM(AV51:AW51),2)</f>
        <v>0</v>
      </c>
      <c r="AU51" s="91">
        <f>ROUND(SUM(AU52:AU54),5)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ROUND(SUM(AZ52:AZ54),2)</f>
        <v>0</v>
      </c>
      <c r="BA51" s="90">
        <f>ROUND(SUM(BA52:BA54),2)</f>
        <v>0</v>
      </c>
      <c r="BB51" s="90">
        <f>ROUND(SUM(BB52:BB54),2)</f>
        <v>0</v>
      </c>
      <c r="BC51" s="90">
        <f>ROUND(SUM(BC52:BC54),2)</f>
        <v>0</v>
      </c>
      <c r="BD51" s="92">
        <f>ROUND(SUM(BD52:BD54),2)</f>
        <v>0</v>
      </c>
      <c r="BS51" s="93" t="s">
        <v>75</v>
      </c>
      <c r="BT51" s="93" t="s">
        <v>76</v>
      </c>
      <c r="BU51" s="94" t="s">
        <v>77</v>
      </c>
      <c r="BV51" s="93" t="s">
        <v>78</v>
      </c>
      <c r="BW51" s="93" t="s">
        <v>7</v>
      </c>
      <c r="BX51" s="93" t="s">
        <v>79</v>
      </c>
      <c r="CL51" s="93" t="s">
        <v>22</v>
      </c>
    </row>
    <row r="52" spans="1:91" s="5" customFormat="1" ht="31.5" customHeight="1">
      <c r="A52" s="95" t="s">
        <v>80</v>
      </c>
      <c r="B52" s="96"/>
      <c r="C52" s="97"/>
      <c r="D52" s="364" t="s">
        <v>81</v>
      </c>
      <c r="E52" s="364"/>
      <c r="F52" s="364"/>
      <c r="G52" s="364"/>
      <c r="H52" s="364"/>
      <c r="I52" s="98"/>
      <c r="J52" s="364" t="s">
        <v>82</v>
      </c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  <c r="V52" s="364"/>
      <c r="W52" s="364"/>
      <c r="X52" s="364"/>
      <c r="Y52" s="364"/>
      <c r="Z52" s="364"/>
      <c r="AA52" s="364"/>
      <c r="AB52" s="364"/>
      <c r="AC52" s="364"/>
      <c r="AD52" s="364"/>
      <c r="AE52" s="364"/>
      <c r="AF52" s="364"/>
      <c r="AG52" s="349">
        <f>'1. - SO 01 Oprava dna dol...'!J27</f>
        <v>0</v>
      </c>
      <c r="AH52" s="350"/>
      <c r="AI52" s="350"/>
      <c r="AJ52" s="350"/>
      <c r="AK52" s="350"/>
      <c r="AL52" s="350"/>
      <c r="AM52" s="350"/>
      <c r="AN52" s="349">
        <f>SUM(AG52,AT52)</f>
        <v>0</v>
      </c>
      <c r="AO52" s="350"/>
      <c r="AP52" s="350"/>
      <c r="AQ52" s="99" t="s">
        <v>83</v>
      </c>
      <c r="AR52" s="100"/>
      <c r="AS52" s="101">
        <v>0</v>
      </c>
      <c r="AT52" s="102">
        <f>ROUND(SUM(AV52:AW52),2)</f>
        <v>0</v>
      </c>
      <c r="AU52" s="103">
        <f>'1. - SO 01 Oprava dna dol...'!P86</f>
        <v>0</v>
      </c>
      <c r="AV52" s="102">
        <f>'1. - SO 01 Oprava dna dol...'!J30</f>
        <v>0</v>
      </c>
      <c r="AW52" s="102">
        <f>'1. - SO 01 Oprava dna dol...'!J31</f>
        <v>0</v>
      </c>
      <c r="AX52" s="102">
        <f>'1. - SO 01 Oprava dna dol...'!J32</f>
        <v>0</v>
      </c>
      <c r="AY52" s="102">
        <f>'1. - SO 01 Oprava dna dol...'!J33</f>
        <v>0</v>
      </c>
      <c r="AZ52" s="102">
        <f>'1. - SO 01 Oprava dna dol...'!F30</f>
        <v>0</v>
      </c>
      <c r="BA52" s="102">
        <f>'1. - SO 01 Oprava dna dol...'!F31</f>
        <v>0</v>
      </c>
      <c r="BB52" s="102">
        <f>'1. - SO 01 Oprava dna dol...'!F32</f>
        <v>0</v>
      </c>
      <c r="BC52" s="102">
        <f>'1. - SO 01 Oprava dna dol...'!F33</f>
        <v>0</v>
      </c>
      <c r="BD52" s="104">
        <f>'1. - SO 01 Oprava dna dol...'!F34</f>
        <v>0</v>
      </c>
      <c r="BT52" s="105" t="s">
        <v>25</v>
      </c>
      <c r="BV52" s="105" t="s">
        <v>78</v>
      </c>
      <c r="BW52" s="105" t="s">
        <v>84</v>
      </c>
      <c r="BX52" s="105" t="s">
        <v>7</v>
      </c>
      <c r="CL52" s="105" t="s">
        <v>22</v>
      </c>
      <c r="CM52" s="105" t="s">
        <v>85</v>
      </c>
    </row>
    <row r="53" spans="1:91" s="5" customFormat="1" ht="31.5" customHeight="1">
      <c r="A53" s="95" t="s">
        <v>80</v>
      </c>
      <c r="B53" s="96"/>
      <c r="C53" s="97"/>
      <c r="D53" s="364" t="s">
        <v>86</v>
      </c>
      <c r="E53" s="364"/>
      <c r="F53" s="364"/>
      <c r="G53" s="364"/>
      <c r="H53" s="364"/>
      <c r="I53" s="98"/>
      <c r="J53" s="364" t="s">
        <v>87</v>
      </c>
      <c r="K53" s="364"/>
      <c r="L53" s="364"/>
      <c r="M53" s="364"/>
      <c r="N53" s="364"/>
      <c r="O53" s="364"/>
      <c r="P53" s="364"/>
      <c r="Q53" s="364"/>
      <c r="R53" s="364"/>
      <c r="S53" s="364"/>
      <c r="T53" s="364"/>
      <c r="U53" s="364"/>
      <c r="V53" s="364"/>
      <c r="W53" s="364"/>
      <c r="X53" s="364"/>
      <c r="Y53" s="364"/>
      <c r="Z53" s="364"/>
      <c r="AA53" s="364"/>
      <c r="AB53" s="364"/>
      <c r="AC53" s="364"/>
      <c r="AD53" s="364"/>
      <c r="AE53" s="364"/>
      <c r="AF53" s="364"/>
      <c r="AG53" s="349">
        <f>'2. - SO 02  Oprava líce z...'!J27</f>
        <v>0</v>
      </c>
      <c r="AH53" s="350"/>
      <c r="AI53" s="350"/>
      <c r="AJ53" s="350"/>
      <c r="AK53" s="350"/>
      <c r="AL53" s="350"/>
      <c r="AM53" s="350"/>
      <c r="AN53" s="349">
        <f>SUM(AG53,AT53)</f>
        <v>0</v>
      </c>
      <c r="AO53" s="350"/>
      <c r="AP53" s="350"/>
      <c r="AQ53" s="99" t="s">
        <v>83</v>
      </c>
      <c r="AR53" s="100"/>
      <c r="AS53" s="101">
        <v>0</v>
      </c>
      <c r="AT53" s="102">
        <f>ROUND(SUM(AV53:AW53),2)</f>
        <v>0</v>
      </c>
      <c r="AU53" s="103">
        <f>'2. - SO 02  Oprava líce z...'!P81</f>
        <v>0</v>
      </c>
      <c r="AV53" s="102">
        <f>'2. - SO 02  Oprava líce z...'!J30</f>
        <v>0</v>
      </c>
      <c r="AW53" s="102">
        <f>'2. - SO 02  Oprava líce z...'!J31</f>
        <v>0</v>
      </c>
      <c r="AX53" s="102">
        <f>'2. - SO 02  Oprava líce z...'!J32</f>
        <v>0</v>
      </c>
      <c r="AY53" s="102">
        <f>'2. - SO 02  Oprava líce z...'!J33</f>
        <v>0</v>
      </c>
      <c r="AZ53" s="102">
        <f>'2. - SO 02  Oprava líce z...'!F30</f>
        <v>0</v>
      </c>
      <c r="BA53" s="102">
        <f>'2. - SO 02  Oprava líce z...'!F31</f>
        <v>0</v>
      </c>
      <c r="BB53" s="102">
        <f>'2. - SO 02  Oprava líce z...'!F32</f>
        <v>0</v>
      </c>
      <c r="BC53" s="102">
        <f>'2. - SO 02  Oprava líce z...'!F33</f>
        <v>0</v>
      </c>
      <c r="BD53" s="104">
        <f>'2. - SO 02  Oprava líce z...'!F34</f>
        <v>0</v>
      </c>
      <c r="BT53" s="105" t="s">
        <v>25</v>
      </c>
      <c r="BV53" s="105" t="s">
        <v>78</v>
      </c>
      <c r="BW53" s="105" t="s">
        <v>88</v>
      </c>
      <c r="BX53" s="105" t="s">
        <v>7</v>
      </c>
      <c r="CL53" s="105" t="s">
        <v>22</v>
      </c>
      <c r="CM53" s="105" t="s">
        <v>85</v>
      </c>
    </row>
    <row r="54" spans="1:91" s="5" customFormat="1" ht="31.5" customHeight="1">
      <c r="A54" s="95" t="s">
        <v>80</v>
      </c>
      <c r="B54" s="96"/>
      <c r="C54" s="97"/>
      <c r="D54" s="364" t="s">
        <v>89</v>
      </c>
      <c r="E54" s="364"/>
      <c r="F54" s="364"/>
      <c r="G54" s="364"/>
      <c r="H54" s="364"/>
      <c r="I54" s="98"/>
      <c r="J54" s="364" t="s">
        <v>90</v>
      </c>
      <c r="K54" s="364"/>
      <c r="L54" s="364"/>
      <c r="M54" s="364"/>
      <c r="N54" s="364"/>
      <c r="O54" s="364"/>
      <c r="P54" s="364"/>
      <c r="Q54" s="364"/>
      <c r="R54" s="364"/>
      <c r="S54" s="364"/>
      <c r="T54" s="364"/>
      <c r="U54" s="364"/>
      <c r="V54" s="364"/>
      <c r="W54" s="364"/>
      <c r="X54" s="364"/>
      <c r="Y54" s="364"/>
      <c r="Z54" s="364"/>
      <c r="AA54" s="364"/>
      <c r="AB54" s="364"/>
      <c r="AC54" s="364"/>
      <c r="AD54" s="364"/>
      <c r="AE54" s="364"/>
      <c r="AF54" s="364"/>
      <c r="AG54" s="349">
        <f>'VON.01 - Soupis prací - V...'!J27</f>
        <v>0</v>
      </c>
      <c r="AH54" s="350"/>
      <c r="AI54" s="350"/>
      <c r="AJ54" s="350"/>
      <c r="AK54" s="350"/>
      <c r="AL54" s="350"/>
      <c r="AM54" s="350"/>
      <c r="AN54" s="349">
        <f>SUM(AG54,AT54)</f>
        <v>0</v>
      </c>
      <c r="AO54" s="350"/>
      <c r="AP54" s="350"/>
      <c r="AQ54" s="99" t="s">
        <v>91</v>
      </c>
      <c r="AR54" s="100"/>
      <c r="AS54" s="106">
        <v>0</v>
      </c>
      <c r="AT54" s="107">
        <f>ROUND(SUM(AV54:AW54),2)</f>
        <v>0</v>
      </c>
      <c r="AU54" s="108">
        <f>'VON.01 - Soupis prací - V...'!P81</f>
        <v>0</v>
      </c>
      <c r="AV54" s="107">
        <f>'VON.01 - Soupis prací - V...'!J30</f>
        <v>0</v>
      </c>
      <c r="AW54" s="107">
        <f>'VON.01 - Soupis prací - V...'!J31</f>
        <v>0</v>
      </c>
      <c r="AX54" s="107">
        <f>'VON.01 - Soupis prací - V...'!J32</f>
        <v>0</v>
      </c>
      <c r="AY54" s="107">
        <f>'VON.01 - Soupis prací - V...'!J33</f>
        <v>0</v>
      </c>
      <c r="AZ54" s="107">
        <f>'VON.01 - Soupis prací - V...'!F30</f>
        <v>0</v>
      </c>
      <c r="BA54" s="107">
        <f>'VON.01 - Soupis prací - V...'!F31</f>
        <v>0</v>
      </c>
      <c r="BB54" s="107">
        <f>'VON.01 - Soupis prací - V...'!F32</f>
        <v>0</v>
      </c>
      <c r="BC54" s="107">
        <f>'VON.01 - Soupis prací - V...'!F33</f>
        <v>0</v>
      </c>
      <c r="BD54" s="109">
        <f>'VON.01 - Soupis prací - V...'!F34</f>
        <v>0</v>
      </c>
      <c r="BT54" s="105" t="s">
        <v>25</v>
      </c>
      <c r="BV54" s="105" t="s">
        <v>78</v>
      </c>
      <c r="BW54" s="105" t="s">
        <v>92</v>
      </c>
      <c r="BX54" s="105" t="s">
        <v>7</v>
      </c>
      <c r="CL54" s="105" t="s">
        <v>22</v>
      </c>
      <c r="CM54" s="105" t="s">
        <v>85</v>
      </c>
    </row>
    <row r="55" spans="1:91" s="1" customFormat="1" ht="30" customHeight="1">
      <c r="B55" s="40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0"/>
    </row>
    <row r="56" spans="1:91" s="1" customFormat="1" ht="6.9" customHeight="1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60"/>
    </row>
  </sheetData>
  <sheetProtection algorithmName="SHA-512" hashValue="CHnKAVkYljOu4wXT23tnqz0vdzRDjQ9kbgxxRRduZZxrNvVI4xHwbJF4PnmiV0arLDPrABbmJJIcO4jFDsoIaQ==" saltValue="nsK9weM/0PiWEjgw9DVeMQfSRyI79vNpesQU8JD92npxVjbCBALojcimNuLF671AD6jgi8mFbS/P+W0jcOIuxA==" spinCount="100000" sheet="1" objects="1" scenarios="1" formatColumns="0" formatRows="0"/>
  <mergeCells count="49">
    <mergeCell ref="D53:H53"/>
    <mergeCell ref="J53:AF53"/>
    <mergeCell ref="D54:H54"/>
    <mergeCell ref="J54:AF54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W26:AE26"/>
    <mergeCell ref="AK26:AO26"/>
    <mergeCell ref="L27:O27"/>
    <mergeCell ref="W27:AE27"/>
    <mergeCell ref="AK27:AO27"/>
    <mergeCell ref="AN54:AP54"/>
    <mergeCell ref="AG54:AM54"/>
    <mergeCell ref="AG51:AM51"/>
    <mergeCell ref="AN51:AP51"/>
    <mergeCell ref="L29:O29"/>
    <mergeCell ref="L30:O30"/>
    <mergeCell ref="AK30:AO30"/>
    <mergeCell ref="AS46:AT48"/>
    <mergeCell ref="AN53:AP53"/>
    <mergeCell ref="AN52:AP52"/>
    <mergeCell ref="AM46:AP46"/>
    <mergeCell ref="AN49:AP49"/>
    <mergeCell ref="AG52:AM52"/>
    <mergeCell ref="AG53:AM53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8:O28"/>
    <mergeCell ref="E14:AJ14"/>
    <mergeCell ref="E20:AN20"/>
    <mergeCell ref="AK23:AO23"/>
    <mergeCell ref="L25:O25"/>
    <mergeCell ref="W25:AE25"/>
    <mergeCell ref="AK25:AO25"/>
    <mergeCell ref="L26:O26"/>
  </mergeCells>
  <hyperlinks>
    <hyperlink ref="K1:S1" location="C2" display="1) Rekapitulace stavby"/>
    <hyperlink ref="W1:AI1" location="C51" display="2) Rekapitulace objektů stavby a soupisů prací"/>
    <hyperlink ref="A52" location="'1. - SO 01 Oprava dna dol...'!C2" display="/"/>
    <hyperlink ref="A53" location="'2. - SO 02  Oprava líce z...'!C2" display="/"/>
    <hyperlink ref="A54" location="'VON.01 - Soupis prací - V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4"/>
  <sheetViews>
    <sheetView showGridLines="0" workbookViewId="0">
      <pane ySplit="1" topLeftCell="A134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93</v>
      </c>
      <c r="G1" s="378" t="s">
        <v>94</v>
      </c>
      <c r="H1" s="378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23" t="s">
        <v>84</v>
      </c>
    </row>
    <row r="3" spans="1:70" ht="6.9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99</v>
      </c>
    </row>
    <row r="5" spans="1:70" ht="6.9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0" t="str">
        <f>'Rekapitulace stavby'!K6</f>
        <v>VD Lysá nad Labem, oprava dna dolního ohlaví PK</v>
      </c>
      <c r="F7" s="371"/>
      <c r="G7" s="371"/>
      <c r="H7" s="371"/>
      <c r="I7" s="116"/>
      <c r="J7" s="28"/>
      <c r="K7" s="30"/>
    </row>
    <row r="8" spans="1:70" s="1" customFormat="1" ht="13.2">
      <c r="B8" s="40"/>
      <c r="C8" s="41"/>
      <c r="D8" s="36" t="s">
        <v>100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>
      <c r="B9" s="40"/>
      <c r="C9" s="41"/>
      <c r="D9" s="41"/>
      <c r="E9" s="372" t="s">
        <v>101</v>
      </c>
      <c r="F9" s="373"/>
      <c r="G9" s="373"/>
      <c r="H9" s="373"/>
      <c r="I9" s="117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24</v>
      </c>
      <c r="K11" s="44"/>
    </row>
    <row r="12" spans="1:70" s="1" customFormat="1" ht="14.4" customHeight="1">
      <c r="B12" s="40"/>
      <c r="C12" s="41"/>
      <c r="D12" s="36" t="s">
        <v>26</v>
      </c>
      <c r="E12" s="41"/>
      <c r="F12" s="34" t="s">
        <v>27</v>
      </c>
      <c r="G12" s="41"/>
      <c r="H12" s="41"/>
      <c r="I12" s="118" t="s">
        <v>28</v>
      </c>
      <c r="J12" s="119" t="str">
        <f>'Rekapitulace stavby'!AN8</f>
        <v>31.3.2017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>
      <c r="B14" s="40"/>
      <c r="C14" s="41"/>
      <c r="D14" s="36" t="s">
        <v>32</v>
      </c>
      <c r="E14" s="41"/>
      <c r="F14" s="41"/>
      <c r="G14" s="41"/>
      <c r="H14" s="41"/>
      <c r="I14" s="118" t="s">
        <v>33</v>
      </c>
      <c r="J14" s="34" t="s">
        <v>34</v>
      </c>
      <c r="K14" s="44"/>
    </row>
    <row r="15" spans="1:70" s="1" customFormat="1" ht="18" customHeight="1">
      <c r="B15" s="40"/>
      <c r="C15" s="41"/>
      <c r="D15" s="41"/>
      <c r="E15" s="34" t="s">
        <v>35</v>
      </c>
      <c r="F15" s="41"/>
      <c r="G15" s="41"/>
      <c r="H15" s="41"/>
      <c r="I15" s="118" t="s">
        <v>36</v>
      </c>
      <c r="J15" s="34" t="s">
        <v>34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>
      <c r="B17" s="40"/>
      <c r="C17" s="41"/>
      <c r="D17" s="36" t="s">
        <v>37</v>
      </c>
      <c r="E17" s="41"/>
      <c r="F17" s="41"/>
      <c r="G17" s="41"/>
      <c r="H17" s="41"/>
      <c r="I17" s="118" t="s">
        <v>33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36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>
      <c r="B20" s="40"/>
      <c r="C20" s="41"/>
      <c r="D20" s="36" t="s">
        <v>39</v>
      </c>
      <c r="E20" s="41"/>
      <c r="F20" s="41"/>
      <c r="G20" s="41"/>
      <c r="H20" s="41"/>
      <c r="I20" s="118" t="s">
        <v>33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36</v>
      </c>
      <c r="J21" s="34" t="s">
        <v>34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28.5" customHeight="1">
      <c r="B24" s="120"/>
      <c r="C24" s="121"/>
      <c r="D24" s="121"/>
      <c r="E24" s="359" t="s">
        <v>102</v>
      </c>
      <c r="F24" s="359"/>
      <c r="G24" s="359"/>
      <c r="H24" s="359"/>
      <c r="I24" s="122"/>
      <c r="J24" s="121"/>
      <c r="K24" s="123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42</v>
      </c>
      <c r="E27" s="41"/>
      <c r="F27" s="41"/>
      <c r="G27" s="41"/>
      <c r="H27" s="41"/>
      <c r="I27" s="117"/>
      <c r="J27" s="127">
        <f>ROUND(J86,2)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>
      <c r="B29" s="40"/>
      <c r="C29" s="41"/>
      <c r="D29" s="41"/>
      <c r="E29" s="41"/>
      <c r="F29" s="45" t="s">
        <v>44</v>
      </c>
      <c r="G29" s="41"/>
      <c r="H29" s="41"/>
      <c r="I29" s="128" t="s">
        <v>43</v>
      </c>
      <c r="J29" s="45" t="s">
        <v>45</v>
      </c>
      <c r="K29" s="44"/>
    </row>
    <row r="30" spans="2:11" s="1" customFormat="1" ht="14.4" hidden="1" customHeight="1">
      <c r="B30" s="40"/>
      <c r="C30" s="41"/>
      <c r="D30" s="48" t="s">
        <v>46</v>
      </c>
      <c r="E30" s="48" t="s">
        <v>47</v>
      </c>
      <c r="F30" s="129">
        <f>ROUND(SUM(BE86:BE283), 2)</f>
        <v>0</v>
      </c>
      <c r="G30" s="41"/>
      <c r="H30" s="41"/>
      <c r="I30" s="130">
        <v>0.21</v>
      </c>
      <c r="J30" s="129">
        <f>ROUND(ROUND((SUM(BE86:BE283)), 2)*I30, 2)</f>
        <v>0</v>
      </c>
      <c r="K30" s="44"/>
    </row>
    <row r="31" spans="2:11" s="1" customFormat="1" ht="14.4" hidden="1" customHeight="1">
      <c r="B31" s="40"/>
      <c r="C31" s="41"/>
      <c r="D31" s="41"/>
      <c r="E31" s="48" t="s">
        <v>48</v>
      </c>
      <c r="F31" s="129">
        <f>ROUND(SUM(BF86:BF283), 2)</f>
        <v>0</v>
      </c>
      <c r="G31" s="41"/>
      <c r="H31" s="41"/>
      <c r="I31" s="130">
        <v>0.15</v>
      </c>
      <c r="J31" s="129">
        <f>ROUND(ROUND((SUM(BF86:BF283)), 2)*I31, 2)</f>
        <v>0</v>
      </c>
      <c r="K31" s="44"/>
    </row>
    <row r="32" spans="2:11" s="1" customFormat="1" ht="14.4" customHeight="1">
      <c r="B32" s="40"/>
      <c r="C32" s="41"/>
      <c r="D32" s="48" t="s">
        <v>46</v>
      </c>
      <c r="E32" s="48" t="s">
        <v>49</v>
      </c>
      <c r="F32" s="129">
        <f>ROUND(SUM(BG86:BG283),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customHeight="1">
      <c r="B33" s="40"/>
      <c r="C33" s="41"/>
      <c r="D33" s="41"/>
      <c r="E33" s="48" t="s">
        <v>50</v>
      </c>
      <c r="F33" s="129">
        <f>ROUND(SUM(BH86:BH283),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51</v>
      </c>
      <c r="F34" s="129">
        <f>ROUND(SUM(BI86:BI283),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52</v>
      </c>
      <c r="E36" s="78"/>
      <c r="F36" s="78"/>
      <c r="G36" s="133" t="s">
        <v>53</v>
      </c>
      <c r="H36" s="134" t="s">
        <v>54</v>
      </c>
      <c r="I36" s="135"/>
      <c r="J36" s="136">
        <f>SUM(J27:J34)</f>
        <v>0</v>
      </c>
      <c r="K36" s="137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>
      <c r="B42" s="40"/>
      <c r="C42" s="29" t="s">
        <v>103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0" t="str">
        <f>E7</f>
        <v>VD Lysá nad Labem, oprava dna dolního ohlaví PK</v>
      </c>
      <c r="F45" s="371"/>
      <c r="G45" s="371"/>
      <c r="H45" s="371"/>
      <c r="I45" s="117"/>
      <c r="J45" s="41"/>
      <c r="K45" s="44"/>
    </row>
    <row r="46" spans="2:11" s="1" customFormat="1" ht="14.4" customHeight="1">
      <c r="B46" s="40"/>
      <c r="C46" s="36" t="s">
        <v>100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2" t="str">
        <f>E9</f>
        <v>1. - SO 01 Oprava dna dolního ohlaví a úvratí</v>
      </c>
      <c r="F47" s="373"/>
      <c r="G47" s="373"/>
      <c r="H47" s="373"/>
      <c r="I47" s="117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26</v>
      </c>
      <c r="D49" s="41"/>
      <c r="E49" s="41"/>
      <c r="F49" s="34" t="str">
        <f>F12</f>
        <v>Lysá nad Labem</v>
      </c>
      <c r="G49" s="41"/>
      <c r="H49" s="41"/>
      <c r="I49" s="118" t="s">
        <v>28</v>
      </c>
      <c r="J49" s="119" t="str">
        <f>IF(J12="","",J12)</f>
        <v>31.3.2017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>
      <c r="B51" s="40"/>
      <c r="C51" s="36" t="s">
        <v>32</v>
      </c>
      <c r="D51" s="41"/>
      <c r="E51" s="41"/>
      <c r="F51" s="34" t="str">
        <f>E15</f>
        <v>Povodí Labe, státní podnik, OIČ, Hradec Králové</v>
      </c>
      <c r="G51" s="41"/>
      <c r="H51" s="41"/>
      <c r="I51" s="118" t="s">
        <v>39</v>
      </c>
      <c r="J51" s="359" t="str">
        <f>E21</f>
        <v>Povodí Labe, státní podnik, OIČ, Hradec Králové</v>
      </c>
      <c r="K51" s="44"/>
    </row>
    <row r="52" spans="2:47" s="1" customFormat="1" ht="18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17"/>
      <c r="J52" s="37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104</v>
      </c>
      <c r="D54" s="131"/>
      <c r="E54" s="131"/>
      <c r="F54" s="131"/>
      <c r="G54" s="131"/>
      <c r="H54" s="131"/>
      <c r="I54" s="144"/>
      <c r="J54" s="145" t="s">
        <v>105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106</v>
      </c>
      <c r="D56" s="41"/>
      <c r="E56" s="41"/>
      <c r="F56" s="41"/>
      <c r="G56" s="41"/>
      <c r="H56" s="41"/>
      <c r="I56" s="117"/>
      <c r="J56" s="127">
        <f>J86</f>
        <v>0</v>
      </c>
      <c r="K56" s="44"/>
      <c r="AU56" s="23" t="s">
        <v>107</v>
      </c>
    </row>
    <row r="57" spans="2:47" s="7" customFormat="1" ht="24.9" customHeight="1">
      <c r="B57" s="148"/>
      <c r="C57" s="149"/>
      <c r="D57" s="150" t="s">
        <v>108</v>
      </c>
      <c r="E57" s="151"/>
      <c r="F57" s="151"/>
      <c r="G57" s="151"/>
      <c r="H57" s="151"/>
      <c r="I57" s="152"/>
      <c r="J57" s="153">
        <f>J87</f>
        <v>0</v>
      </c>
      <c r="K57" s="154"/>
    </row>
    <row r="58" spans="2:47" s="8" customFormat="1" ht="19.95" customHeight="1">
      <c r="B58" s="155"/>
      <c r="C58" s="156"/>
      <c r="D58" s="157" t="s">
        <v>109</v>
      </c>
      <c r="E58" s="158"/>
      <c r="F58" s="158"/>
      <c r="G58" s="158"/>
      <c r="H58" s="158"/>
      <c r="I58" s="159"/>
      <c r="J58" s="160">
        <f>J88</f>
        <v>0</v>
      </c>
      <c r="K58" s="161"/>
    </row>
    <row r="59" spans="2:47" s="8" customFormat="1" ht="19.95" customHeight="1">
      <c r="B59" s="155"/>
      <c r="C59" s="156"/>
      <c r="D59" s="157" t="s">
        <v>110</v>
      </c>
      <c r="E59" s="158"/>
      <c r="F59" s="158"/>
      <c r="G59" s="158"/>
      <c r="H59" s="158"/>
      <c r="I59" s="159"/>
      <c r="J59" s="160">
        <f>J108</f>
        <v>0</v>
      </c>
      <c r="K59" s="161"/>
    </row>
    <row r="60" spans="2:47" s="8" customFormat="1" ht="19.95" customHeight="1">
      <c r="B60" s="155"/>
      <c r="C60" s="156"/>
      <c r="D60" s="157" t="s">
        <v>111</v>
      </c>
      <c r="E60" s="158"/>
      <c r="F60" s="158"/>
      <c r="G60" s="158"/>
      <c r="H60" s="158"/>
      <c r="I60" s="159"/>
      <c r="J60" s="160">
        <f>J138</f>
        <v>0</v>
      </c>
      <c r="K60" s="161"/>
    </row>
    <row r="61" spans="2:47" s="8" customFormat="1" ht="19.95" customHeight="1">
      <c r="B61" s="155"/>
      <c r="C61" s="156"/>
      <c r="D61" s="157" t="s">
        <v>112</v>
      </c>
      <c r="E61" s="158"/>
      <c r="F61" s="158"/>
      <c r="G61" s="158"/>
      <c r="H61" s="158"/>
      <c r="I61" s="159"/>
      <c r="J61" s="160">
        <f>J204</f>
        <v>0</v>
      </c>
      <c r="K61" s="161"/>
    </row>
    <row r="62" spans="2:47" s="8" customFormat="1" ht="19.95" customHeight="1">
      <c r="B62" s="155"/>
      <c r="C62" s="156"/>
      <c r="D62" s="157" t="s">
        <v>113</v>
      </c>
      <c r="E62" s="158"/>
      <c r="F62" s="158"/>
      <c r="G62" s="158"/>
      <c r="H62" s="158"/>
      <c r="I62" s="159"/>
      <c r="J62" s="160">
        <f>J216</f>
        <v>0</v>
      </c>
      <c r="K62" s="161"/>
    </row>
    <row r="63" spans="2:47" s="8" customFormat="1" ht="19.95" customHeight="1">
      <c r="B63" s="155"/>
      <c r="C63" s="156"/>
      <c r="D63" s="157" t="s">
        <v>114</v>
      </c>
      <c r="E63" s="158"/>
      <c r="F63" s="158"/>
      <c r="G63" s="158"/>
      <c r="H63" s="158"/>
      <c r="I63" s="159"/>
      <c r="J63" s="160">
        <f>J238</f>
        <v>0</v>
      </c>
      <c r="K63" s="161"/>
    </row>
    <row r="64" spans="2:47" s="8" customFormat="1" ht="19.95" customHeight="1">
      <c r="B64" s="155"/>
      <c r="C64" s="156"/>
      <c r="D64" s="157" t="s">
        <v>115</v>
      </c>
      <c r="E64" s="158"/>
      <c r="F64" s="158"/>
      <c r="G64" s="158"/>
      <c r="H64" s="158"/>
      <c r="I64" s="159"/>
      <c r="J64" s="160">
        <f>J245</f>
        <v>0</v>
      </c>
      <c r="K64" s="161"/>
    </row>
    <row r="65" spans="2:12" s="7" customFormat="1" ht="24.9" customHeight="1">
      <c r="B65" s="148"/>
      <c r="C65" s="149"/>
      <c r="D65" s="150" t="s">
        <v>116</v>
      </c>
      <c r="E65" s="151"/>
      <c r="F65" s="151"/>
      <c r="G65" s="151"/>
      <c r="H65" s="151"/>
      <c r="I65" s="152"/>
      <c r="J65" s="153">
        <f>J248</f>
        <v>0</v>
      </c>
      <c r="K65" s="154"/>
    </row>
    <row r="66" spans="2:12" s="8" customFormat="1" ht="19.95" customHeight="1">
      <c r="B66" s="155"/>
      <c r="C66" s="156"/>
      <c r="D66" s="157" t="s">
        <v>117</v>
      </c>
      <c r="E66" s="158"/>
      <c r="F66" s="158"/>
      <c r="G66" s="158"/>
      <c r="H66" s="158"/>
      <c r="I66" s="159"/>
      <c r="J66" s="160">
        <f>J249</f>
        <v>0</v>
      </c>
      <c r="K66" s="161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17"/>
      <c r="J67" s="41"/>
      <c r="K67" s="44"/>
    </row>
    <row r="68" spans="2:12" s="1" customFormat="1" ht="6.9" customHeight="1">
      <c r="B68" s="55"/>
      <c r="C68" s="56"/>
      <c r="D68" s="56"/>
      <c r="E68" s="56"/>
      <c r="F68" s="56"/>
      <c r="G68" s="56"/>
      <c r="H68" s="56"/>
      <c r="I68" s="138"/>
      <c r="J68" s="56"/>
      <c r="K68" s="57"/>
    </row>
    <row r="72" spans="2:12" s="1" customFormat="1" ht="6.9" customHeight="1">
      <c r="B72" s="58"/>
      <c r="C72" s="59"/>
      <c r="D72" s="59"/>
      <c r="E72" s="59"/>
      <c r="F72" s="59"/>
      <c r="G72" s="59"/>
      <c r="H72" s="59"/>
      <c r="I72" s="141"/>
      <c r="J72" s="59"/>
      <c r="K72" s="59"/>
      <c r="L72" s="60"/>
    </row>
    <row r="73" spans="2:12" s="1" customFormat="1" ht="36.9" customHeight="1">
      <c r="B73" s="40"/>
      <c r="C73" s="61" t="s">
        <v>118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6.9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4.4" customHeight="1">
      <c r="B75" s="40"/>
      <c r="C75" s="64" t="s">
        <v>18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6.5" customHeight="1">
      <c r="B76" s="40"/>
      <c r="C76" s="62"/>
      <c r="D76" s="62"/>
      <c r="E76" s="375" t="str">
        <f>E7</f>
        <v>VD Lysá nad Labem, oprava dna dolního ohlaví PK</v>
      </c>
      <c r="F76" s="376"/>
      <c r="G76" s="376"/>
      <c r="H76" s="376"/>
      <c r="I76" s="162"/>
      <c r="J76" s="62"/>
      <c r="K76" s="62"/>
      <c r="L76" s="60"/>
    </row>
    <row r="77" spans="2:12" s="1" customFormat="1" ht="14.4" customHeight="1">
      <c r="B77" s="40"/>
      <c r="C77" s="64" t="s">
        <v>100</v>
      </c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7.25" customHeight="1">
      <c r="B78" s="40"/>
      <c r="C78" s="62"/>
      <c r="D78" s="62"/>
      <c r="E78" s="366" t="str">
        <f>E9</f>
        <v>1. - SO 01 Oprava dna dolního ohlaví a úvratí</v>
      </c>
      <c r="F78" s="377"/>
      <c r="G78" s="377"/>
      <c r="H78" s="377"/>
      <c r="I78" s="162"/>
      <c r="J78" s="62"/>
      <c r="K78" s="62"/>
      <c r="L78" s="60"/>
    </row>
    <row r="79" spans="2:12" s="1" customFormat="1" ht="6.9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8" customHeight="1">
      <c r="B80" s="40"/>
      <c r="C80" s="64" t="s">
        <v>26</v>
      </c>
      <c r="D80" s="62"/>
      <c r="E80" s="62"/>
      <c r="F80" s="163" t="str">
        <f>F12</f>
        <v>Lysá nad Labem</v>
      </c>
      <c r="G80" s="62"/>
      <c r="H80" s="62"/>
      <c r="I80" s="164" t="s">
        <v>28</v>
      </c>
      <c r="J80" s="72" t="str">
        <f>IF(J12="","",J12)</f>
        <v>31.3.2017</v>
      </c>
      <c r="K80" s="62"/>
      <c r="L80" s="60"/>
    </row>
    <row r="81" spans="2:65" s="1" customFormat="1" ht="6.9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 ht="13.2">
      <c r="B82" s="40"/>
      <c r="C82" s="64" t="s">
        <v>32</v>
      </c>
      <c r="D82" s="62"/>
      <c r="E82" s="62"/>
      <c r="F82" s="163" t="str">
        <f>E15</f>
        <v>Povodí Labe, státní podnik, OIČ, Hradec Králové</v>
      </c>
      <c r="G82" s="62"/>
      <c r="H82" s="62"/>
      <c r="I82" s="164" t="s">
        <v>39</v>
      </c>
      <c r="J82" s="163" t="str">
        <f>E21</f>
        <v>Povodí Labe, státní podnik, OIČ, Hradec Králové</v>
      </c>
      <c r="K82" s="62"/>
      <c r="L82" s="60"/>
    </row>
    <row r="83" spans="2:65" s="1" customFormat="1" ht="14.4" customHeight="1">
      <c r="B83" s="40"/>
      <c r="C83" s="64" t="s">
        <v>37</v>
      </c>
      <c r="D83" s="62"/>
      <c r="E83" s="62"/>
      <c r="F83" s="163" t="str">
        <f>IF(E18="","",E18)</f>
        <v/>
      </c>
      <c r="G83" s="62"/>
      <c r="H83" s="62"/>
      <c r="I83" s="162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9" customFormat="1" ht="29.25" customHeight="1">
      <c r="B85" s="165"/>
      <c r="C85" s="166" t="s">
        <v>119</v>
      </c>
      <c r="D85" s="167" t="s">
        <v>61</v>
      </c>
      <c r="E85" s="167" t="s">
        <v>57</v>
      </c>
      <c r="F85" s="167" t="s">
        <v>120</v>
      </c>
      <c r="G85" s="167" t="s">
        <v>121</v>
      </c>
      <c r="H85" s="167" t="s">
        <v>122</v>
      </c>
      <c r="I85" s="168" t="s">
        <v>123</v>
      </c>
      <c r="J85" s="167" t="s">
        <v>105</v>
      </c>
      <c r="K85" s="169" t="s">
        <v>124</v>
      </c>
      <c r="L85" s="170"/>
      <c r="M85" s="80" t="s">
        <v>125</v>
      </c>
      <c r="N85" s="81" t="s">
        <v>46</v>
      </c>
      <c r="O85" s="81" t="s">
        <v>126</v>
      </c>
      <c r="P85" s="81" t="s">
        <v>127</v>
      </c>
      <c r="Q85" s="81" t="s">
        <v>128</v>
      </c>
      <c r="R85" s="81" t="s">
        <v>129</v>
      </c>
      <c r="S85" s="81" t="s">
        <v>130</v>
      </c>
      <c r="T85" s="82" t="s">
        <v>131</v>
      </c>
    </row>
    <row r="86" spans="2:65" s="1" customFormat="1" ht="29.25" customHeight="1">
      <c r="B86" s="40"/>
      <c r="C86" s="86" t="s">
        <v>106</v>
      </c>
      <c r="D86" s="62"/>
      <c r="E86" s="62"/>
      <c r="F86" s="62"/>
      <c r="G86" s="62"/>
      <c r="H86" s="62"/>
      <c r="I86" s="162"/>
      <c r="J86" s="171">
        <f>BK86</f>
        <v>0</v>
      </c>
      <c r="K86" s="62"/>
      <c r="L86" s="60"/>
      <c r="M86" s="83"/>
      <c r="N86" s="84"/>
      <c r="O86" s="84"/>
      <c r="P86" s="172">
        <f>P87+P248</f>
        <v>0</v>
      </c>
      <c r="Q86" s="84"/>
      <c r="R86" s="172">
        <f>R87+R248</f>
        <v>7.6240839999999999</v>
      </c>
      <c r="S86" s="84"/>
      <c r="T86" s="173">
        <f>T87+T248</f>
        <v>26.959900000000005</v>
      </c>
      <c r="AT86" s="23" t="s">
        <v>75</v>
      </c>
      <c r="AU86" s="23" t="s">
        <v>107</v>
      </c>
      <c r="BK86" s="174">
        <f>BK87+BK248</f>
        <v>0</v>
      </c>
    </row>
    <row r="87" spans="2:65" s="10" customFormat="1" ht="37.35" customHeight="1">
      <c r="B87" s="175"/>
      <c r="C87" s="176"/>
      <c r="D87" s="177" t="s">
        <v>75</v>
      </c>
      <c r="E87" s="178" t="s">
        <v>132</v>
      </c>
      <c r="F87" s="178" t="s">
        <v>133</v>
      </c>
      <c r="G87" s="176"/>
      <c r="H87" s="176"/>
      <c r="I87" s="179"/>
      <c r="J87" s="180">
        <f>BK87</f>
        <v>0</v>
      </c>
      <c r="K87" s="176"/>
      <c r="L87" s="181"/>
      <c r="M87" s="182"/>
      <c r="N87" s="183"/>
      <c r="O87" s="183"/>
      <c r="P87" s="184">
        <f>P88+P108+P138+P204+P216+P238+P245</f>
        <v>0</v>
      </c>
      <c r="Q87" s="183"/>
      <c r="R87" s="184">
        <f>R88+R108+R138+R204+R216+R238+R245</f>
        <v>6.6891239999999996</v>
      </c>
      <c r="S87" s="183"/>
      <c r="T87" s="185">
        <f>T88+T108+T138+T204+T216+T238+T245</f>
        <v>26.863100000000003</v>
      </c>
      <c r="AR87" s="186" t="s">
        <v>25</v>
      </c>
      <c r="AT87" s="187" t="s">
        <v>75</v>
      </c>
      <c r="AU87" s="187" t="s">
        <v>76</v>
      </c>
      <c r="AY87" s="186" t="s">
        <v>134</v>
      </c>
      <c r="BK87" s="188">
        <f>BK88+BK108+BK138+BK204+BK216+BK238+BK245</f>
        <v>0</v>
      </c>
    </row>
    <row r="88" spans="2:65" s="10" customFormat="1" ht="19.95" customHeight="1">
      <c r="B88" s="175"/>
      <c r="C88" s="176"/>
      <c r="D88" s="177" t="s">
        <v>75</v>
      </c>
      <c r="E88" s="189" t="s">
        <v>25</v>
      </c>
      <c r="F88" s="189" t="s">
        <v>135</v>
      </c>
      <c r="G88" s="176"/>
      <c r="H88" s="176"/>
      <c r="I88" s="179"/>
      <c r="J88" s="190">
        <f>BK88</f>
        <v>0</v>
      </c>
      <c r="K88" s="176"/>
      <c r="L88" s="181"/>
      <c r="M88" s="182"/>
      <c r="N88" s="183"/>
      <c r="O88" s="183"/>
      <c r="P88" s="184">
        <f>SUM(P89:P107)</f>
        <v>0</v>
      </c>
      <c r="Q88" s="183"/>
      <c r="R88" s="184">
        <f>SUM(R89:R107)</f>
        <v>7.4160000000000007E-3</v>
      </c>
      <c r="S88" s="183"/>
      <c r="T88" s="185">
        <f>SUM(T89:T107)</f>
        <v>0</v>
      </c>
      <c r="AR88" s="186" t="s">
        <v>25</v>
      </c>
      <c r="AT88" s="187" t="s">
        <v>75</v>
      </c>
      <c r="AU88" s="187" t="s">
        <v>25</v>
      </c>
      <c r="AY88" s="186" t="s">
        <v>134</v>
      </c>
      <c r="BK88" s="188">
        <f>SUM(BK89:BK107)</f>
        <v>0</v>
      </c>
    </row>
    <row r="89" spans="2:65" s="1" customFormat="1" ht="25.5" customHeight="1">
      <c r="B89" s="40"/>
      <c r="C89" s="191" t="s">
        <v>25</v>
      </c>
      <c r="D89" s="191" t="s">
        <v>136</v>
      </c>
      <c r="E89" s="192" t="s">
        <v>137</v>
      </c>
      <c r="F89" s="193" t="s">
        <v>138</v>
      </c>
      <c r="G89" s="194" t="s">
        <v>139</v>
      </c>
      <c r="H89" s="195">
        <v>448</v>
      </c>
      <c r="I89" s="196"/>
      <c r="J89" s="197">
        <f>ROUND(I89*H89,2)</f>
        <v>0</v>
      </c>
      <c r="K89" s="193" t="s">
        <v>140</v>
      </c>
      <c r="L89" s="60"/>
      <c r="M89" s="198" t="s">
        <v>34</v>
      </c>
      <c r="N89" s="199" t="s">
        <v>49</v>
      </c>
      <c r="O89" s="41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3" t="s">
        <v>141</v>
      </c>
      <c r="AT89" s="23" t="s">
        <v>136</v>
      </c>
      <c r="AU89" s="23" t="s">
        <v>85</v>
      </c>
      <c r="AY89" s="23" t="s">
        <v>134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141</v>
      </c>
      <c r="BK89" s="202">
        <f>ROUND(I89*H89,2)</f>
        <v>0</v>
      </c>
      <c r="BL89" s="23" t="s">
        <v>141</v>
      </c>
      <c r="BM89" s="23" t="s">
        <v>142</v>
      </c>
    </row>
    <row r="90" spans="2:65" s="1" customFormat="1" ht="408">
      <c r="B90" s="40"/>
      <c r="C90" s="62"/>
      <c r="D90" s="203" t="s">
        <v>143</v>
      </c>
      <c r="E90" s="62"/>
      <c r="F90" s="204" t="s">
        <v>144</v>
      </c>
      <c r="G90" s="62"/>
      <c r="H90" s="62"/>
      <c r="I90" s="162"/>
      <c r="J90" s="62"/>
      <c r="K90" s="62"/>
      <c r="L90" s="60"/>
      <c r="M90" s="205"/>
      <c r="N90" s="41"/>
      <c r="O90" s="41"/>
      <c r="P90" s="41"/>
      <c r="Q90" s="41"/>
      <c r="R90" s="41"/>
      <c r="S90" s="41"/>
      <c r="T90" s="77"/>
      <c r="AT90" s="23" t="s">
        <v>143</v>
      </c>
      <c r="AU90" s="23" t="s">
        <v>85</v>
      </c>
    </row>
    <row r="91" spans="2:65" s="11" customFormat="1" ht="12">
      <c r="B91" s="206"/>
      <c r="C91" s="207"/>
      <c r="D91" s="203" t="s">
        <v>145</v>
      </c>
      <c r="E91" s="208" t="s">
        <v>34</v>
      </c>
      <c r="F91" s="209" t="s">
        <v>146</v>
      </c>
      <c r="G91" s="207"/>
      <c r="H91" s="208" t="s">
        <v>34</v>
      </c>
      <c r="I91" s="210"/>
      <c r="J91" s="207"/>
      <c r="K91" s="207"/>
      <c r="L91" s="211"/>
      <c r="M91" s="212"/>
      <c r="N91" s="213"/>
      <c r="O91" s="213"/>
      <c r="P91" s="213"/>
      <c r="Q91" s="213"/>
      <c r="R91" s="213"/>
      <c r="S91" s="213"/>
      <c r="T91" s="214"/>
      <c r="AT91" s="215" t="s">
        <v>145</v>
      </c>
      <c r="AU91" s="215" t="s">
        <v>85</v>
      </c>
      <c r="AV91" s="11" t="s">
        <v>25</v>
      </c>
      <c r="AW91" s="11" t="s">
        <v>99</v>
      </c>
      <c r="AX91" s="11" t="s">
        <v>76</v>
      </c>
      <c r="AY91" s="215" t="s">
        <v>134</v>
      </c>
    </row>
    <row r="92" spans="2:65" s="12" customFormat="1" ht="12">
      <c r="B92" s="216"/>
      <c r="C92" s="217"/>
      <c r="D92" s="203" t="s">
        <v>145</v>
      </c>
      <c r="E92" s="218" t="s">
        <v>34</v>
      </c>
      <c r="F92" s="219" t="s">
        <v>147</v>
      </c>
      <c r="G92" s="217"/>
      <c r="H92" s="220">
        <v>448</v>
      </c>
      <c r="I92" s="221"/>
      <c r="J92" s="217"/>
      <c r="K92" s="217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145</v>
      </c>
      <c r="AU92" s="226" t="s">
        <v>85</v>
      </c>
      <c r="AV92" s="12" t="s">
        <v>85</v>
      </c>
      <c r="AW92" s="12" t="s">
        <v>99</v>
      </c>
      <c r="AX92" s="12" t="s">
        <v>25</v>
      </c>
      <c r="AY92" s="226" t="s">
        <v>134</v>
      </c>
    </row>
    <row r="93" spans="2:65" s="1" customFormat="1" ht="25.5" customHeight="1">
      <c r="B93" s="40"/>
      <c r="C93" s="191" t="s">
        <v>85</v>
      </c>
      <c r="D93" s="191" t="s">
        <v>136</v>
      </c>
      <c r="E93" s="192" t="s">
        <v>148</v>
      </c>
      <c r="F93" s="193" t="s">
        <v>149</v>
      </c>
      <c r="G93" s="194" t="s">
        <v>150</v>
      </c>
      <c r="H93" s="195">
        <v>56</v>
      </c>
      <c r="I93" s="196"/>
      <c r="J93" s="197">
        <f>ROUND(I93*H93,2)</f>
        <v>0</v>
      </c>
      <c r="K93" s="193" t="s">
        <v>140</v>
      </c>
      <c r="L93" s="60"/>
      <c r="M93" s="198" t="s">
        <v>34</v>
      </c>
      <c r="N93" s="199" t="s">
        <v>49</v>
      </c>
      <c r="O93" s="41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3" t="s">
        <v>141</v>
      </c>
      <c r="AT93" s="23" t="s">
        <v>136</v>
      </c>
      <c r="AU93" s="23" t="s">
        <v>85</v>
      </c>
      <c r="AY93" s="23" t="s">
        <v>134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3" t="s">
        <v>141</v>
      </c>
      <c r="BK93" s="202">
        <f>ROUND(I93*H93,2)</f>
        <v>0</v>
      </c>
      <c r="BL93" s="23" t="s">
        <v>141</v>
      </c>
      <c r="BM93" s="23" t="s">
        <v>151</v>
      </c>
    </row>
    <row r="94" spans="2:65" s="1" customFormat="1" ht="252">
      <c r="B94" s="40"/>
      <c r="C94" s="62"/>
      <c r="D94" s="203" t="s">
        <v>143</v>
      </c>
      <c r="E94" s="62"/>
      <c r="F94" s="204" t="s">
        <v>152</v>
      </c>
      <c r="G94" s="62"/>
      <c r="H94" s="62"/>
      <c r="I94" s="162"/>
      <c r="J94" s="62"/>
      <c r="K94" s="62"/>
      <c r="L94" s="60"/>
      <c r="M94" s="205"/>
      <c r="N94" s="41"/>
      <c r="O94" s="41"/>
      <c r="P94" s="41"/>
      <c r="Q94" s="41"/>
      <c r="R94" s="41"/>
      <c r="S94" s="41"/>
      <c r="T94" s="77"/>
      <c r="AT94" s="23" t="s">
        <v>143</v>
      </c>
      <c r="AU94" s="23" t="s">
        <v>85</v>
      </c>
    </row>
    <row r="95" spans="2:65" s="1" customFormat="1" ht="38.25" customHeight="1">
      <c r="B95" s="40"/>
      <c r="C95" s="191" t="s">
        <v>153</v>
      </c>
      <c r="D95" s="191" t="s">
        <v>136</v>
      </c>
      <c r="E95" s="192" t="s">
        <v>154</v>
      </c>
      <c r="F95" s="193" t="s">
        <v>155</v>
      </c>
      <c r="G95" s="194" t="s">
        <v>156</v>
      </c>
      <c r="H95" s="195">
        <v>240</v>
      </c>
      <c r="I95" s="196"/>
      <c r="J95" s="197">
        <f>ROUND(I95*H95,2)</f>
        <v>0</v>
      </c>
      <c r="K95" s="193" t="s">
        <v>140</v>
      </c>
      <c r="L95" s="60"/>
      <c r="M95" s="198" t="s">
        <v>34</v>
      </c>
      <c r="N95" s="199" t="s">
        <v>49</v>
      </c>
      <c r="O95" s="41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3" t="s">
        <v>141</v>
      </c>
      <c r="AT95" s="23" t="s">
        <v>136</v>
      </c>
      <c r="AU95" s="23" t="s">
        <v>85</v>
      </c>
      <c r="AY95" s="23" t="s">
        <v>134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3" t="s">
        <v>141</v>
      </c>
      <c r="BK95" s="202">
        <f>ROUND(I95*H95,2)</f>
        <v>0</v>
      </c>
      <c r="BL95" s="23" t="s">
        <v>141</v>
      </c>
      <c r="BM95" s="23" t="s">
        <v>157</v>
      </c>
    </row>
    <row r="96" spans="2:65" s="1" customFormat="1" ht="132">
      <c r="B96" s="40"/>
      <c r="C96" s="62"/>
      <c r="D96" s="203" t="s">
        <v>143</v>
      </c>
      <c r="E96" s="62"/>
      <c r="F96" s="204" t="s">
        <v>158</v>
      </c>
      <c r="G96" s="62"/>
      <c r="H96" s="62"/>
      <c r="I96" s="162"/>
      <c r="J96" s="62"/>
      <c r="K96" s="62"/>
      <c r="L96" s="60"/>
      <c r="M96" s="205"/>
      <c r="N96" s="41"/>
      <c r="O96" s="41"/>
      <c r="P96" s="41"/>
      <c r="Q96" s="41"/>
      <c r="R96" s="41"/>
      <c r="S96" s="41"/>
      <c r="T96" s="77"/>
      <c r="AT96" s="23" t="s">
        <v>143</v>
      </c>
      <c r="AU96" s="23" t="s">
        <v>85</v>
      </c>
    </row>
    <row r="97" spans="2:65" s="11" customFormat="1" ht="12">
      <c r="B97" s="206"/>
      <c r="C97" s="207"/>
      <c r="D97" s="203" t="s">
        <v>145</v>
      </c>
      <c r="E97" s="208" t="s">
        <v>34</v>
      </c>
      <c r="F97" s="209" t="s">
        <v>159</v>
      </c>
      <c r="G97" s="207"/>
      <c r="H97" s="208" t="s">
        <v>34</v>
      </c>
      <c r="I97" s="210"/>
      <c r="J97" s="207"/>
      <c r="K97" s="207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145</v>
      </c>
      <c r="AU97" s="215" t="s">
        <v>85</v>
      </c>
      <c r="AV97" s="11" t="s">
        <v>25</v>
      </c>
      <c r="AW97" s="11" t="s">
        <v>99</v>
      </c>
      <c r="AX97" s="11" t="s">
        <v>76</v>
      </c>
      <c r="AY97" s="215" t="s">
        <v>134</v>
      </c>
    </row>
    <row r="98" spans="2:65" s="11" customFormat="1" ht="12">
      <c r="B98" s="206"/>
      <c r="C98" s="207"/>
      <c r="D98" s="203" t="s">
        <v>145</v>
      </c>
      <c r="E98" s="208" t="s">
        <v>34</v>
      </c>
      <c r="F98" s="209" t="s">
        <v>160</v>
      </c>
      <c r="G98" s="207"/>
      <c r="H98" s="208" t="s">
        <v>34</v>
      </c>
      <c r="I98" s="210"/>
      <c r="J98" s="207"/>
      <c r="K98" s="207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145</v>
      </c>
      <c r="AU98" s="215" t="s">
        <v>85</v>
      </c>
      <c r="AV98" s="11" t="s">
        <v>25</v>
      </c>
      <c r="AW98" s="11" t="s">
        <v>99</v>
      </c>
      <c r="AX98" s="11" t="s">
        <v>76</v>
      </c>
      <c r="AY98" s="215" t="s">
        <v>134</v>
      </c>
    </row>
    <row r="99" spans="2:65" s="12" customFormat="1" ht="12">
      <c r="B99" s="216"/>
      <c r="C99" s="217"/>
      <c r="D99" s="203" t="s">
        <v>145</v>
      </c>
      <c r="E99" s="218" t="s">
        <v>34</v>
      </c>
      <c r="F99" s="219" t="s">
        <v>161</v>
      </c>
      <c r="G99" s="217"/>
      <c r="H99" s="220">
        <v>240</v>
      </c>
      <c r="I99" s="221"/>
      <c r="J99" s="217"/>
      <c r="K99" s="217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145</v>
      </c>
      <c r="AU99" s="226" t="s">
        <v>85</v>
      </c>
      <c r="AV99" s="12" t="s">
        <v>85</v>
      </c>
      <c r="AW99" s="12" t="s">
        <v>99</v>
      </c>
      <c r="AX99" s="12" t="s">
        <v>25</v>
      </c>
      <c r="AY99" s="226" t="s">
        <v>134</v>
      </c>
    </row>
    <row r="100" spans="2:65" s="1" customFormat="1" ht="25.5" customHeight="1">
      <c r="B100" s="40"/>
      <c r="C100" s="191" t="s">
        <v>141</v>
      </c>
      <c r="D100" s="191" t="s">
        <v>136</v>
      </c>
      <c r="E100" s="192" t="s">
        <v>162</v>
      </c>
      <c r="F100" s="193" t="s">
        <v>163</v>
      </c>
      <c r="G100" s="194" t="s">
        <v>156</v>
      </c>
      <c r="H100" s="195">
        <v>240</v>
      </c>
      <c r="I100" s="196"/>
      <c r="J100" s="197">
        <f>ROUND(I100*H100,2)</f>
        <v>0</v>
      </c>
      <c r="K100" s="193" t="s">
        <v>140</v>
      </c>
      <c r="L100" s="60"/>
      <c r="M100" s="198" t="s">
        <v>34</v>
      </c>
      <c r="N100" s="199" t="s">
        <v>49</v>
      </c>
      <c r="O100" s="41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3" t="s">
        <v>141</v>
      </c>
      <c r="AT100" s="23" t="s">
        <v>136</v>
      </c>
      <c r="AU100" s="23" t="s">
        <v>85</v>
      </c>
      <c r="AY100" s="23" t="s">
        <v>134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3" t="s">
        <v>141</v>
      </c>
      <c r="BK100" s="202">
        <f>ROUND(I100*H100,2)</f>
        <v>0</v>
      </c>
      <c r="BL100" s="23" t="s">
        <v>141</v>
      </c>
      <c r="BM100" s="23" t="s">
        <v>164</v>
      </c>
    </row>
    <row r="101" spans="2:65" s="1" customFormat="1" ht="192">
      <c r="B101" s="40"/>
      <c r="C101" s="62"/>
      <c r="D101" s="203" t="s">
        <v>143</v>
      </c>
      <c r="E101" s="62"/>
      <c r="F101" s="204" t="s">
        <v>165</v>
      </c>
      <c r="G101" s="62"/>
      <c r="H101" s="62"/>
      <c r="I101" s="162"/>
      <c r="J101" s="62"/>
      <c r="K101" s="62"/>
      <c r="L101" s="60"/>
      <c r="M101" s="205"/>
      <c r="N101" s="41"/>
      <c r="O101" s="41"/>
      <c r="P101" s="41"/>
      <c r="Q101" s="41"/>
      <c r="R101" s="41"/>
      <c r="S101" s="41"/>
      <c r="T101" s="77"/>
      <c r="AT101" s="23" t="s">
        <v>143</v>
      </c>
      <c r="AU101" s="23" t="s">
        <v>85</v>
      </c>
    </row>
    <row r="102" spans="2:65" s="11" customFormat="1" ht="12">
      <c r="B102" s="206"/>
      <c r="C102" s="207"/>
      <c r="D102" s="203" t="s">
        <v>145</v>
      </c>
      <c r="E102" s="208" t="s">
        <v>34</v>
      </c>
      <c r="F102" s="209" t="s">
        <v>159</v>
      </c>
      <c r="G102" s="207"/>
      <c r="H102" s="208" t="s">
        <v>34</v>
      </c>
      <c r="I102" s="210"/>
      <c r="J102" s="207"/>
      <c r="K102" s="207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145</v>
      </c>
      <c r="AU102" s="215" t="s">
        <v>85</v>
      </c>
      <c r="AV102" s="11" t="s">
        <v>25</v>
      </c>
      <c r="AW102" s="11" t="s">
        <v>99</v>
      </c>
      <c r="AX102" s="11" t="s">
        <v>76</v>
      </c>
      <c r="AY102" s="215" t="s">
        <v>134</v>
      </c>
    </row>
    <row r="103" spans="2:65" s="11" customFormat="1" ht="12">
      <c r="B103" s="206"/>
      <c r="C103" s="207"/>
      <c r="D103" s="203" t="s">
        <v>145</v>
      </c>
      <c r="E103" s="208" t="s">
        <v>34</v>
      </c>
      <c r="F103" s="209" t="s">
        <v>160</v>
      </c>
      <c r="G103" s="207"/>
      <c r="H103" s="208" t="s">
        <v>34</v>
      </c>
      <c r="I103" s="210"/>
      <c r="J103" s="207"/>
      <c r="K103" s="207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145</v>
      </c>
      <c r="AU103" s="215" t="s">
        <v>85</v>
      </c>
      <c r="AV103" s="11" t="s">
        <v>25</v>
      </c>
      <c r="AW103" s="11" t="s">
        <v>99</v>
      </c>
      <c r="AX103" s="11" t="s">
        <v>76</v>
      </c>
      <c r="AY103" s="215" t="s">
        <v>134</v>
      </c>
    </row>
    <row r="104" spans="2:65" s="12" customFormat="1" ht="12">
      <c r="B104" s="216"/>
      <c r="C104" s="217"/>
      <c r="D104" s="203" t="s">
        <v>145</v>
      </c>
      <c r="E104" s="218" t="s">
        <v>34</v>
      </c>
      <c r="F104" s="219" t="s">
        <v>161</v>
      </c>
      <c r="G104" s="217"/>
      <c r="H104" s="220">
        <v>240</v>
      </c>
      <c r="I104" s="221"/>
      <c r="J104" s="217"/>
      <c r="K104" s="217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145</v>
      </c>
      <c r="AU104" s="226" t="s">
        <v>85</v>
      </c>
      <c r="AV104" s="12" t="s">
        <v>85</v>
      </c>
      <c r="AW104" s="12" t="s">
        <v>99</v>
      </c>
      <c r="AX104" s="12" t="s">
        <v>25</v>
      </c>
      <c r="AY104" s="226" t="s">
        <v>134</v>
      </c>
    </row>
    <row r="105" spans="2:65" s="1" customFormat="1" ht="16.5" customHeight="1">
      <c r="B105" s="40"/>
      <c r="C105" s="227" t="s">
        <v>166</v>
      </c>
      <c r="D105" s="227" t="s">
        <v>167</v>
      </c>
      <c r="E105" s="228" t="s">
        <v>168</v>
      </c>
      <c r="F105" s="229" t="s">
        <v>169</v>
      </c>
      <c r="G105" s="230" t="s">
        <v>170</v>
      </c>
      <c r="H105" s="231">
        <v>7.4160000000000004</v>
      </c>
      <c r="I105" s="232"/>
      <c r="J105" s="233">
        <f>ROUND(I105*H105,2)</f>
        <v>0</v>
      </c>
      <c r="K105" s="229" t="s">
        <v>140</v>
      </c>
      <c r="L105" s="234"/>
      <c r="M105" s="235" t="s">
        <v>34</v>
      </c>
      <c r="N105" s="236" t="s">
        <v>49</v>
      </c>
      <c r="O105" s="41"/>
      <c r="P105" s="200">
        <f>O105*H105</f>
        <v>0</v>
      </c>
      <c r="Q105" s="200">
        <v>1E-3</v>
      </c>
      <c r="R105" s="200">
        <f>Q105*H105</f>
        <v>7.4160000000000007E-3</v>
      </c>
      <c r="S105" s="200">
        <v>0</v>
      </c>
      <c r="T105" s="201">
        <f>S105*H105</f>
        <v>0</v>
      </c>
      <c r="AR105" s="23" t="s">
        <v>171</v>
      </c>
      <c r="AT105" s="23" t="s">
        <v>167</v>
      </c>
      <c r="AU105" s="23" t="s">
        <v>85</v>
      </c>
      <c r="AY105" s="23" t="s">
        <v>134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3" t="s">
        <v>141</v>
      </c>
      <c r="BK105" s="202">
        <f>ROUND(I105*H105,2)</f>
        <v>0</v>
      </c>
      <c r="BL105" s="23" t="s">
        <v>141</v>
      </c>
      <c r="BM105" s="23" t="s">
        <v>172</v>
      </c>
    </row>
    <row r="106" spans="2:65" s="11" customFormat="1" ht="12">
      <c r="B106" s="206"/>
      <c r="C106" s="207"/>
      <c r="D106" s="203" t="s">
        <v>145</v>
      </c>
      <c r="E106" s="208" t="s">
        <v>34</v>
      </c>
      <c r="F106" s="209" t="s">
        <v>173</v>
      </c>
      <c r="G106" s="207"/>
      <c r="H106" s="208" t="s">
        <v>34</v>
      </c>
      <c r="I106" s="210"/>
      <c r="J106" s="207"/>
      <c r="K106" s="207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145</v>
      </c>
      <c r="AU106" s="215" t="s">
        <v>85</v>
      </c>
      <c r="AV106" s="11" t="s">
        <v>25</v>
      </c>
      <c r="AW106" s="11" t="s">
        <v>99</v>
      </c>
      <c r="AX106" s="11" t="s">
        <v>76</v>
      </c>
      <c r="AY106" s="215" t="s">
        <v>134</v>
      </c>
    </row>
    <row r="107" spans="2:65" s="12" customFormat="1" ht="12">
      <c r="B107" s="216"/>
      <c r="C107" s="217"/>
      <c r="D107" s="203" t="s">
        <v>145</v>
      </c>
      <c r="E107" s="218" t="s">
        <v>34</v>
      </c>
      <c r="F107" s="219" t="s">
        <v>174</v>
      </c>
      <c r="G107" s="217"/>
      <c r="H107" s="220">
        <v>7.4160000000000004</v>
      </c>
      <c r="I107" s="221"/>
      <c r="J107" s="217"/>
      <c r="K107" s="217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145</v>
      </c>
      <c r="AU107" s="226" t="s">
        <v>85</v>
      </c>
      <c r="AV107" s="12" t="s">
        <v>85</v>
      </c>
      <c r="AW107" s="12" t="s">
        <v>99</v>
      </c>
      <c r="AX107" s="12" t="s">
        <v>25</v>
      </c>
      <c r="AY107" s="226" t="s">
        <v>134</v>
      </c>
    </row>
    <row r="108" spans="2:65" s="10" customFormat="1" ht="29.85" customHeight="1">
      <c r="B108" s="175"/>
      <c r="C108" s="176"/>
      <c r="D108" s="177" t="s">
        <v>75</v>
      </c>
      <c r="E108" s="189" t="s">
        <v>85</v>
      </c>
      <c r="F108" s="189" t="s">
        <v>175</v>
      </c>
      <c r="G108" s="176"/>
      <c r="H108" s="176"/>
      <c r="I108" s="179"/>
      <c r="J108" s="190">
        <f>BK108</f>
        <v>0</v>
      </c>
      <c r="K108" s="176"/>
      <c r="L108" s="181"/>
      <c r="M108" s="182"/>
      <c r="N108" s="183"/>
      <c r="O108" s="183"/>
      <c r="P108" s="184">
        <f>SUM(P109:P137)</f>
        <v>0</v>
      </c>
      <c r="Q108" s="183"/>
      <c r="R108" s="184">
        <f>SUM(R109:R137)</f>
        <v>5.1184E-2</v>
      </c>
      <c r="S108" s="183"/>
      <c r="T108" s="185">
        <f>SUM(T109:T137)</f>
        <v>0</v>
      </c>
      <c r="AR108" s="186" t="s">
        <v>25</v>
      </c>
      <c r="AT108" s="187" t="s">
        <v>75</v>
      </c>
      <c r="AU108" s="187" t="s">
        <v>25</v>
      </c>
      <c r="AY108" s="186" t="s">
        <v>134</v>
      </c>
      <c r="BK108" s="188">
        <f>SUM(BK109:BK137)</f>
        <v>0</v>
      </c>
    </row>
    <row r="109" spans="2:65" s="1" customFormat="1" ht="25.5" customHeight="1">
      <c r="B109" s="40"/>
      <c r="C109" s="191" t="s">
        <v>176</v>
      </c>
      <c r="D109" s="191" t="s">
        <v>136</v>
      </c>
      <c r="E109" s="192" t="s">
        <v>177</v>
      </c>
      <c r="F109" s="193" t="s">
        <v>178</v>
      </c>
      <c r="G109" s="194" t="s">
        <v>179</v>
      </c>
      <c r="H109" s="195">
        <v>41.6</v>
      </c>
      <c r="I109" s="196"/>
      <c r="J109" s="197">
        <f>ROUND(I109*H109,2)</f>
        <v>0</v>
      </c>
      <c r="K109" s="193" t="s">
        <v>140</v>
      </c>
      <c r="L109" s="60"/>
      <c r="M109" s="198" t="s">
        <v>34</v>
      </c>
      <c r="N109" s="199" t="s">
        <v>49</v>
      </c>
      <c r="O109" s="41"/>
      <c r="P109" s="200">
        <f>O109*H109</f>
        <v>0</v>
      </c>
      <c r="Q109" s="200">
        <v>1E-4</v>
      </c>
      <c r="R109" s="200">
        <f>Q109*H109</f>
        <v>4.1600000000000005E-3</v>
      </c>
      <c r="S109" s="200">
        <v>0</v>
      </c>
      <c r="T109" s="201">
        <f>S109*H109</f>
        <v>0</v>
      </c>
      <c r="AR109" s="23" t="s">
        <v>141</v>
      </c>
      <c r="AT109" s="23" t="s">
        <v>136</v>
      </c>
      <c r="AU109" s="23" t="s">
        <v>85</v>
      </c>
      <c r="AY109" s="23" t="s">
        <v>134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3" t="s">
        <v>141</v>
      </c>
      <c r="BK109" s="202">
        <f>ROUND(I109*H109,2)</f>
        <v>0</v>
      </c>
      <c r="BL109" s="23" t="s">
        <v>141</v>
      </c>
      <c r="BM109" s="23" t="s">
        <v>180</v>
      </c>
    </row>
    <row r="110" spans="2:65" s="11" customFormat="1" ht="24">
      <c r="B110" s="206"/>
      <c r="C110" s="207"/>
      <c r="D110" s="203" t="s">
        <v>145</v>
      </c>
      <c r="E110" s="208" t="s">
        <v>34</v>
      </c>
      <c r="F110" s="209" t="s">
        <v>181</v>
      </c>
      <c r="G110" s="207"/>
      <c r="H110" s="208" t="s">
        <v>34</v>
      </c>
      <c r="I110" s="210"/>
      <c r="J110" s="207"/>
      <c r="K110" s="207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145</v>
      </c>
      <c r="AU110" s="215" t="s">
        <v>85</v>
      </c>
      <c r="AV110" s="11" t="s">
        <v>25</v>
      </c>
      <c r="AW110" s="11" t="s">
        <v>99</v>
      </c>
      <c r="AX110" s="11" t="s">
        <v>76</v>
      </c>
      <c r="AY110" s="215" t="s">
        <v>134</v>
      </c>
    </row>
    <row r="111" spans="2:65" s="11" customFormat="1" ht="12">
      <c r="B111" s="206"/>
      <c r="C111" s="207"/>
      <c r="D111" s="203" t="s">
        <v>145</v>
      </c>
      <c r="E111" s="208" t="s">
        <v>34</v>
      </c>
      <c r="F111" s="209" t="s">
        <v>182</v>
      </c>
      <c r="G111" s="207"/>
      <c r="H111" s="208" t="s">
        <v>34</v>
      </c>
      <c r="I111" s="210"/>
      <c r="J111" s="207"/>
      <c r="K111" s="207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145</v>
      </c>
      <c r="AU111" s="215" t="s">
        <v>85</v>
      </c>
      <c r="AV111" s="11" t="s">
        <v>25</v>
      </c>
      <c r="AW111" s="11" t="s">
        <v>99</v>
      </c>
      <c r="AX111" s="11" t="s">
        <v>76</v>
      </c>
      <c r="AY111" s="215" t="s">
        <v>134</v>
      </c>
    </row>
    <row r="112" spans="2:65" s="12" customFormat="1" ht="12">
      <c r="B112" s="216"/>
      <c r="C112" s="217"/>
      <c r="D112" s="203" t="s">
        <v>145</v>
      </c>
      <c r="E112" s="218" t="s">
        <v>34</v>
      </c>
      <c r="F112" s="219" t="s">
        <v>183</v>
      </c>
      <c r="G112" s="217"/>
      <c r="H112" s="220">
        <v>20.8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145</v>
      </c>
      <c r="AU112" s="226" t="s">
        <v>85</v>
      </c>
      <c r="AV112" s="12" t="s">
        <v>85</v>
      </c>
      <c r="AW112" s="12" t="s">
        <v>99</v>
      </c>
      <c r="AX112" s="12" t="s">
        <v>76</v>
      </c>
      <c r="AY112" s="226" t="s">
        <v>134</v>
      </c>
    </row>
    <row r="113" spans="2:65" s="11" customFormat="1" ht="12">
      <c r="B113" s="206"/>
      <c r="C113" s="207"/>
      <c r="D113" s="203" t="s">
        <v>145</v>
      </c>
      <c r="E113" s="208" t="s">
        <v>34</v>
      </c>
      <c r="F113" s="209" t="s">
        <v>184</v>
      </c>
      <c r="G113" s="207"/>
      <c r="H113" s="208" t="s">
        <v>34</v>
      </c>
      <c r="I113" s="210"/>
      <c r="J113" s="207"/>
      <c r="K113" s="207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145</v>
      </c>
      <c r="AU113" s="215" t="s">
        <v>85</v>
      </c>
      <c r="AV113" s="11" t="s">
        <v>25</v>
      </c>
      <c r="AW113" s="11" t="s">
        <v>99</v>
      </c>
      <c r="AX113" s="11" t="s">
        <v>76</v>
      </c>
      <c r="AY113" s="215" t="s">
        <v>134</v>
      </c>
    </row>
    <row r="114" spans="2:65" s="12" customFormat="1" ht="12">
      <c r="B114" s="216"/>
      <c r="C114" s="217"/>
      <c r="D114" s="203" t="s">
        <v>145</v>
      </c>
      <c r="E114" s="218" t="s">
        <v>34</v>
      </c>
      <c r="F114" s="219" t="s">
        <v>183</v>
      </c>
      <c r="G114" s="217"/>
      <c r="H114" s="220">
        <v>20.8</v>
      </c>
      <c r="I114" s="221"/>
      <c r="J114" s="217"/>
      <c r="K114" s="217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145</v>
      </c>
      <c r="AU114" s="226" t="s">
        <v>85</v>
      </c>
      <c r="AV114" s="12" t="s">
        <v>85</v>
      </c>
      <c r="AW114" s="12" t="s">
        <v>99</v>
      </c>
      <c r="AX114" s="12" t="s">
        <v>76</v>
      </c>
      <c r="AY114" s="226" t="s">
        <v>134</v>
      </c>
    </row>
    <row r="115" spans="2:65" s="13" customFormat="1" ht="12">
      <c r="B115" s="237"/>
      <c r="C115" s="238"/>
      <c r="D115" s="203" t="s">
        <v>145</v>
      </c>
      <c r="E115" s="239" t="s">
        <v>34</v>
      </c>
      <c r="F115" s="240" t="s">
        <v>185</v>
      </c>
      <c r="G115" s="238"/>
      <c r="H115" s="241">
        <v>41.6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AT115" s="247" t="s">
        <v>145</v>
      </c>
      <c r="AU115" s="247" t="s">
        <v>85</v>
      </c>
      <c r="AV115" s="13" t="s">
        <v>141</v>
      </c>
      <c r="AW115" s="13" t="s">
        <v>99</v>
      </c>
      <c r="AX115" s="13" t="s">
        <v>25</v>
      </c>
      <c r="AY115" s="247" t="s">
        <v>134</v>
      </c>
    </row>
    <row r="116" spans="2:65" s="1" customFormat="1" ht="25.5" customHeight="1">
      <c r="B116" s="40"/>
      <c r="C116" s="191" t="s">
        <v>186</v>
      </c>
      <c r="D116" s="191" t="s">
        <v>136</v>
      </c>
      <c r="E116" s="192" t="s">
        <v>187</v>
      </c>
      <c r="F116" s="193" t="s">
        <v>188</v>
      </c>
      <c r="G116" s="194" t="s">
        <v>179</v>
      </c>
      <c r="H116" s="195">
        <v>3.12</v>
      </c>
      <c r="I116" s="196"/>
      <c r="J116" s="197">
        <f>ROUND(I116*H116,2)</f>
        <v>0</v>
      </c>
      <c r="K116" s="193" t="s">
        <v>140</v>
      </c>
      <c r="L116" s="60"/>
      <c r="M116" s="198" t="s">
        <v>34</v>
      </c>
      <c r="N116" s="199" t="s">
        <v>49</v>
      </c>
      <c r="O116" s="41"/>
      <c r="P116" s="200">
        <f>O116*H116</f>
        <v>0</v>
      </c>
      <c r="Q116" s="200">
        <v>2.0000000000000001E-4</v>
      </c>
      <c r="R116" s="200">
        <f>Q116*H116</f>
        <v>6.240000000000001E-4</v>
      </c>
      <c r="S116" s="200">
        <v>0</v>
      </c>
      <c r="T116" s="201">
        <f>S116*H116</f>
        <v>0</v>
      </c>
      <c r="AR116" s="23" t="s">
        <v>141</v>
      </c>
      <c r="AT116" s="23" t="s">
        <v>136</v>
      </c>
      <c r="AU116" s="23" t="s">
        <v>85</v>
      </c>
      <c r="AY116" s="23" t="s">
        <v>134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3" t="s">
        <v>141</v>
      </c>
      <c r="BK116" s="202">
        <f>ROUND(I116*H116,2)</f>
        <v>0</v>
      </c>
      <c r="BL116" s="23" t="s">
        <v>141</v>
      </c>
      <c r="BM116" s="23" t="s">
        <v>189</v>
      </c>
    </row>
    <row r="117" spans="2:65" s="11" customFormat="1" ht="12">
      <c r="B117" s="206"/>
      <c r="C117" s="207"/>
      <c r="D117" s="203" t="s">
        <v>145</v>
      </c>
      <c r="E117" s="208" t="s">
        <v>34</v>
      </c>
      <c r="F117" s="209" t="s">
        <v>190</v>
      </c>
      <c r="G117" s="207"/>
      <c r="H117" s="208" t="s">
        <v>34</v>
      </c>
      <c r="I117" s="210"/>
      <c r="J117" s="207"/>
      <c r="K117" s="207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145</v>
      </c>
      <c r="AU117" s="215" t="s">
        <v>85</v>
      </c>
      <c r="AV117" s="11" t="s">
        <v>25</v>
      </c>
      <c r="AW117" s="11" t="s">
        <v>99</v>
      </c>
      <c r="AX117" s="11" t="s">
        <v>76</v>
      </c>
      <c r="AY117" s="215" t="s">
        <v>134</v>
      </c>
    </row>
    <row r="118" spans="2:65" s="11" customFormat="1" ht="12">
      <c r="B118" s="206"/>
      <c r="C118" s="207"/>
      <c r="D118" s="203" t="s">
        <v>145</v>
      </c>
      <c r="E118" s="208" t="s">
        <v>34</v>
      </c>
      <c r="F118" s="209" t="s">
        <v>191</v>
      </c>
      <c r="G118" s="207"/>
      <c r="H118" s="208" t="s">
        <v>34</v>
      </c>
      <c r="I118" s="210"/>
      <c r="J118" s="207"/>
      <c r="K118" s="207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145</v>
      </c>
      <c r="AU118" s="215" t="s">
        <v>85</v>
      </c>
      <c r="AV118" s="11" t="s">
        <v>25</v>
      </c>
      <c r="AW118" s="11" t="s">
        <v>99</v>
      </c>
      <c r="AX118" s="11" t="s">
        <v>76</v>
      </c>
      <c r="AY118" s="215" t="s">
        <v>134</v>
      </c>
    </row>
    <row r="119" spans="2:65" s="12" customFormat="1" ht="12">
      <c r="B119" s="216"/>
      <c r="C119" s="217"/>
      <c r="D119" s="203" t="s">
        <v>145</v>
      </c>
      <c r="E119" s="218" t="s">
        <v>34</v>
      </c>
      <c r="F119" s="219" t="s">
        <v>192</v>
      </c>
      <c r="G119" s="217"/>
      <c r="H119" s="220">
        <v>3.12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145</v>
      </c>
      <c r="AU119" s="226" t="s">
        <v>85</v>
      </c>
      <c r="AV119" s="12" t="s">
        <v>85</v>
      </c>
      <c r="AW119" s="12" t="s">
        <v>99</v>
      </c>
      <c r="AX119" s="12" t="s">
        <v>25</v>
      </c>
      <c r="AY119" s="226" t="s">
        <v>134</v>
      </c>
    </row>
    <row r="120" spans="2:65" s="1" customFormat="1" ht="16.5" customHeight="1">
      <c r="B120" s="40"/>
      <c r="C120" s="191" t="s">
        <v>171</v>
      </c>
      <c r="D120" s="191" t="s">
        <v>136</v>
      </c>
      <c r="E120" s="192" t="s">
        <v>193</v>
      </c>
      <c r="F120" s="193" t="s">
        <v>194</v>
      </c>
      <c r="G120" s="194" t="s">
        <v>195</v>
      </c>
      <c r="H120" s="195">
        <v>1.62</v>
      </c>
      <c r="I120" s="196"/>
      <c r="J120" s="197">
        <f>ROUND(I120*H120,2)</f>
        <v>0</v>
      </c>
      <c r="K120" s="193" t="s">
        <v>34</v>
      </c>
      <c r="L120" s="60"/>
      <c r="M120" s="198" t="s">
        <v>34</v>
      </c>
      <c r="N120" s="199" t="s">
        <v>49</v>
      </c>
      <c r="O120" s="41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3" t="s">
        <v>141</v>
      </c>
      <c r="AT120" s="23" t="s">
        <v>136</v>
      </c>
      <c r="AU120" s="23" t="s">
        <v>85</v>
      </c>
      <c r="AY120" s="23" t="s">
        <v>134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3" t="s">
        <v>141</v>
      </c>
      <c r="BK120" s="202">
        <f>ROUND(I120*H120,2)</f>
        <v>0</v>
      </c>
      <c r="BL120" s="23" t="s">
        <v>141</v>
      </c>
      <c r="BM120" s="23" t="s">
        <v>196</v>
      </c>
    </row>
    <row r="121" spans="2:65" s="11" customFormat="1" ht="24">
      <c r="B121" s="206"/>
      <c r="C121" s="207"/>
      <c r="D121" s="203" t="s">
        <v>145</v>
      </c>
      <c r="E121" s="208" t="s">
        <v>34</v>
      </c>
      <c r="F121" s="209" t="s">
        <v>197</v>
      </c>
      <c r="G121" s="207"/>
      <c r="H121" s="208" t="s">
        <v>34</v>
      </c>
      <c r="I121" s="210"/>
      <c r="J121" s="207"/>
      <c r="K121" s="207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145</v>
      </c>
      <c r="AU121" s="215" t="s">
        <v>85</v>
      </c>
      <c r="AV121" s="11" t="s">
        <v>25</v>
      </c>
      <c r="AW121" s="11" t="s">
        <v>99</v>
      </c>
      <c r="AX121" s="11" t="s">
        <v>76</v>
      </c>
      <c r="AY121" s="215" t="s">
        <v>134</v>
      </c>
    </row>
    <row r="122" spans="2:65" s="12" customFormat="1" ht="12">
      <c r="B122" s="216"/>
      <c r="C122" s="217"/>
      <c r="D122" s="203" t="s">
        <v>145</v>
      </c>
      <c r="E122" s="218" t="s">
        <v>34</v>
      </c>
      <c r="F122" s="219" t="s">
        <v>198</v>
      </c>
      <c r="G122" s="217"/>
      <c r="H122" s="220">
        <v>1.62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145</v>
      </c>
      <c r="AU122" s="226" t="s">
        <v>85</v>
      </c>
      <c r="AV122" s="12" t="s">
        <v>85</v>
      </c>
      <c r="AW122" s="12" t="s">
        <v>99</v>
      </c>
      <c r="AX122" s="12" t="s">
        <v>25</v>
      </c>
      <c r="AY122" s="226" t="s">
        <v>134</v>
      </c>
    </row>
    <row r="123" spans="2:65" s="1" customFormat="1" ht="25.5" customHeight="1">
      <c r="B123" s="40"/>
      <c r="C123" s="191" t="s">
        <v>199</v>
      </c>
      <c r="D123" s="191" t="s">
        <v>136</v>
      </c>
      <c r="E123" s="192" t="s">
        <v>200</v>
      </c>
      <c r="F123" s="193" t="s">
        <v>201</v>
      </c>
      <c r="G123" s="194" t="s">
        <v>202</v>
      </c>
      <c r="H123" s="195">
        <v>16</v>
      </c>
      <c r="I123" s="196"/>
      <c r="J123" s="197">
        <f>ROUND(I123*H123,2)</f>
        <v>0</v>
      </c>
      <c r="K123" s="193" t="s">
        <v>34</v>
      </c>
      <c r="L123" s="60"/>
      <c r="M123" s="198" t="s">
        <v>34</v>
      </c>
      <c r="N123" s="199" t="s">
        <v>49</v>
      </c>
      <c r="O123" s="41"/>
      <c r="P123" s="200">
        <f>O123*H123</f>
        <v>0</v>
      </c>
      <c r="Q123" s="200">
        <v>1.5E-3</v>
      </c>
      <c r="R123" s="200">
        <f>Q123*H123</f>
        <v>2.4E-2</v>
      </c>
      <c r="S123" s="200">
        <v>0</v>
      </c>
      <c r="T123" s="201">
        <f>S123*H123</f>
        <v>0</v>
      </c>
      <c r="AR123" s="23" t="s">
        <v>141</v>
      </c>
      <c r="AT123" s="23" t="s">
        <v>136</v>
      </c>
      <c r="AU123" s="23" t="s">
        <v>85</v>
      </c>
      <c r="AY123" s="23" t="s">
        <v>134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3" t="s">
        <v>141</v>
      </c>
      <c r="BK123" s="202">
        <f>ROUND(I123*H123,2)</f>
        <v>0</v>
      </c>
      <c r="BL123" s="23" t="s">
        <v>141</v>
      </c>
      <c r="BM123" s="23" t="s">
        <v>203</v>
      </c>
    </row>
    <row r="124" spans="2:65" s="11" customFormat="1" ht="12">
      <c r="B124" s="206"/>
      <c r="C124" s="207"/>
      <c r="D124" s="203" t="s">
        <v>145</v>
      </c>
      <c r="E124" s="208" t="s">
        <v>34</v>
      </c>
      <c r="F124" s="209" t="s">
        <v>204</v>
      </c>
      <c r="G124" s="207"/>
      <c r="H124" s="208" t="s">
        <v>34</v>
      </c>
      <c r="I124" s="210"/>
      <c r="J124" s="207"/>
      <c r="K124" s="207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145</v>
      </c>
      <c r="AU124" s="215" t="s">
        <v>85</v>
      </c>
      <c r="AV124" s="11" t="s">
        <v>25</v>
      </c>
      <c r="AW124" s="11" t="s">
        <v>99</v>
      </c>
      <c r="AX124" s="11" t="s">
        <v>76</v>
      </c>
      <c r="AY124" s="215" t="s">
        <v>134</v>
      </c>
    </row>
    <row r="125" spans="2:65" s="11" customFormat="1" ht="24">
      <c r="B125" s="206"/>
      <c r="C125" s="207"/>
      <c r="D125" s="203" t="s">
        <v>145</v>
      </c>
      <c r="E125" s="208" t="s">
        <v>34</v>
      </c>
      <c r="F125" s="209" t="s">
        <v>205</v>
      </c>
      <c r="G125" s="207"/>
      <c r="H125" s="208" t="s">
        <v>34</v>
      </c>
      <c r="I125" s="210"/>
      <c r="J125" s="207"/>
      <c r="K125" s="207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145</v>
      </c>
      <c r="AU125" s="215" t="s">
        <v>85</v>
      </c>
      <c r="AV125" s="11" t="s">
        <v>25</v>
      </c>
      <c r="AW125" s="11" t="s">
        <v>99</v>
      </c>
      <c r="AX125" s="11" t="s">
        <v>76</v>
      </c>
      <c r="AY125" s="215" t="s">
        <v>134</v>
      </c>
    </row>
    <row r="126" spans="2:65" s="11" customFormat="1" ht="12">
      <c r="B126" s="206"/>
      <c r="C126" s="207"/>
      <c r="D126" s="203" t="s">
        <v>145</v>
      </c>
      <c r="E126" s="208" t="s">
        <v>34</v>
      </c>
      <c r="F126" s="209" t="s">
        <v>182</v>
      </c>
      <c r="G126" s="207"/>
      <c r="H126" s="208" t="s">
        <v>34</v>
      </c>
      <c r="I126" s="210"/>
      <c r="J126" s="207"/>
      <c r="K126" s="207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145</v>
      </c>
      <c r="AU126" s="215" t="s">
        <v>85</v>
      </c>
      <c r="AV126" s="11" t="s">
        <v>25</v>
      </c>
      <c r="AW126" s="11" t="s">
        <v>99</v>
      </c>
      <c r="AX126" s="11" t="s">
        <v>76</v>
      </c>
      <c r="AY126" s="215" t="s">
        <v>134</v>
      </c>
    </row>
    <row r="127" spans="2:65" s="12" customFormat="1" ht="12">
      <c r="B127" s="216"/>
      <c r="C127" s="217"/>
      <c r="D127" s="203" t="s">
        <v>145</v>
      </c>
      <c r="E127" s="218" t="s">
        <v>34</v>
      </c>
      <c r="F127" s="219" t="s">
        <v>171</v>
      </c>
      <c r="G127" s="217"/>
      <c r="H127" s="220">
        <v>8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145</v>
      </c>
      <c r="AU127" s="226" t="s">
        <v>85</v>
      </c>
      <c r="AV127" s="12" t="s">
        <v>85</v>
      </c>
      <c r="AW127" s="12" t="s">
        <v>99</v>
      </c>
      <c r="AX127" s="12" t="s">
        <v>76</v>
      </c>
      <c r="AY127" s="226" t="s">
        <v>134</v>
      </c>
    </row>
    <row r="128" spans="2:65" s="11" customFormat="1" ht="12">
      <c r="B128" s="206"/>
      <c r="C128" s="207"/>
      <c r="D128" s="203" t="s">
        <v>145</v>
      </c>
      <c r="E128" s="208" t="s">
        <v>34</v>
      </c>
      <c r="F128" s="209" t="s">
        <v>184</v>
      </c>
      <c r="G128" s="207"/>
      <c r="H128" s="208" t="s">
        <v>34</v>
      </c>
      <c r="I128" s="210"/>
      <c r="J128" s="207"/>
      <c r="K128" s="207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145</v>
      </c>
      <c r="AU128" s="215" t="s">
        <v>85</v>
      </c>
      <c r="AV128" s="11" t="s">
        <v>25</v>
      </c>
      <c r="AW128" s="11" t="s">
        <v>99</v>
      </c>
      <c r="AX128" s="11" t="s">
        <v>76</v>
      </c>
      <c r="AY128" s="215" t="s">
        <v>134</v>
      </c>
    </row>
    <row r="129" spans="2:65" s="12" customFormat="1" ht="12">
      <c r="B129" s="216"/>
      <c r="C129" s="217"/>
      <c r="D129" s="203" t="s">
        <v>145</v>
      </c>
      <c r="E129" s="218" t="s">
        <v>34</v>
      </c>
      <c r="F129" s="219" t="s">
        <v>171</v>
      </c>
      <c r="G129" s="217"/>
      <c r="H129" s="220">
        <v>8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145</v>
      </c>
      <c r="AU129" s="226" t="s">
        <v>85</v>
      </c>
      <c r="AV129" s="12" t="s">
        <v>85</v>
      </c>
      <c r="AW129" s="12" t="s">
        <v>99</v>
      </c>
      <c r="AX129" s="12" t="s">
        <v>76</v>
      </c>
      <c r="AY129" s="226" t="s">
        <v>134</v>
      </c>
    </row>
    <row r="130" spans="2:65" s="13" customFormat="1" ht="12">
      <c r="B130" s="237"/>
      <c r="C130" s="238"/>
      <c r="D130" s="203" t="s">
        <v>145</v>
      </c>
      <c r="E130" s="239" t="s">
        <v>34</v>
      </c>
      <c r="F130" s="240" t="s">
        <v>185</v>
      </c>
      <c r="G130" s="238"/>
      <c r="H130" s="241">
        <v>16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AT130" s="247" t="s">
        <v>145</v>
      </c>
      <c r="AU130" s="247" t="s">
        <v>85</v>
      </c>
      <c r="AV130" s="13" t="s">
        <v>141</v>
      </c>
      <c r="AW130" s="13" t="s">
        <v>99</v>
      </c>
      <c r="AX130" s="13" t="s">
        <v>25</v>
      </c>
      <c r="AY130" s="247" t="s">
        <v>134</v>
      </c>
    </row>
    <row r="131" spans="2:65" s="1" customFormat="1" ht="16.5" customHeight="1">
      <c r="B131" s="40"/>
      <c r="C131" s="191" t="s">
        <v>30</v>
      </c>
      <c r="D131" s="191" t="s">
        <v>136</v>
      </c>
      <c r="E131" s="192" t="s">
        <v>206</v>
      </c>
      <c r="F131" s="193" t="s">
        <v>207</v>
      </c>
      <c r="G131" s="194" t="s">
        <v>202</v>
      </c>
      <c r="H131" s="195">
        <v>16</v>
      </c>
      <c r="I131" s="196"/>
      <c r="J131" s="197">
        <f>ROUND(I131*H131,2)</f>
        <v>0</v>
      </c>
      <c r="K131" s="193" t="s">
        <v>34</v>
      </c>
      <c r="L131" s="60"/>
      <c r="M131" s="198" t="s">
        <v>34</v>
      </c>
      <c r="N131" s="199" t="s">
        <v>49</v>
      </c>
      <c r="O131" s="41"/>
      <c r="P131" s="200">
        <f>O131*H131</f>
        <v>0</v>
      </c>
      <c r="Q131" s="200">
        <v>1.4E-3</v>
      </c>
      <c r="R131" s="200">
        <f>Q131*H131</f>
        <v>2.24E-2</v>
      </c>
      <c r="S131" s="200">
        <v>0</v>
      </c>
      <c r="T131" s="201">
        <f>S131*H131</f>
        <v>0</v>
      </c>
      <c r="AR131" s="23" t="s">
        <v>141</v>
      </c>
      <c r="AT131" s="23" t="s">
        <v>136</v>
      </c>
      <c r="AU131" s="23" t="s">
        <v>85</v>
      </c>
      <c r="AY131" s="23" t="s">
        <v>134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3" t="s">
        <v>141</v>
      </c>
      <c r="BK131" s="202">
        <f>ROUND(I131*H131,2)</f>
        <v>0</v>
      </c>
      <c r="BL131" s="23" t="s">
        <v>141</v>
      </c>
      <c r="BM131" s="23" t="s">
        <v>208</v>
      </c>
    </row>
    <row r="132" spans="2:65" s="11" customFormat="1" ht="24">
      <c r="B132" s="206"/>
      <c r="C132" s="207"/>
      <c r="D132" s="203" t="s">
        <v>145</v>
      </c>
      <c r="E132" s="208" t="s">
        <v>34</v>
      </c>
      <c r="F132" s="209" t="s">
        <v>209</v>
      </c>
      <c r="G132" s="207"/>
      <c r="H132" s="208" t="s">
        <v>34</v>
      </c>
      <c r="I132" s="210"/>
      <c r="J132" s="207"/>
      <c r="K132" s="207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145</v>
      </c>
      <c r="AU132" s="215" t="s">
        <v>85</v>
      </c>
      <c r="AV132" s="11" t="s">
        <v>25</v>
      </c>
      <c r="AW132" s="11" t="s">
        <v>99</v>
      </c>
      <c r="AX132" s="11" t="s">
        <v>76</v>
      </c>
      <c r="AY132" s="215" t="s">
        <v>134</v>
      </c>
    </row>
    <row r="133" spans="2:65" s="11" customFormat="1" ht="12">
      <c r="B133" s="206"/>
      <c r="C133" s="207"/>
      <c r="D133" s="203" t="s">
        <v>145</v>
      </c>
      <c r="E133" s="208" t="s">
        <v>34</v>
      </c>
      <c r="F133" s="209" t="s">
        <v>182</v>
      </c>
      <c r="G133" s="207"/>
      <c r="H133" s="208" t="s">
        <v>34</v>
      </c>
      <c r="I133" s="210"/>
      <c r="J133" s="207"/>
      <c r="K133" s="207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145</v>
      </c>
      <c r="AU133" s="215" t="s">
        <v>85</v>
      </c>
      <c r="AV133" s="11" t="s">
        <v>25</v>
      </c>
      <c r="AW133" s="11" t="s">
        <v>99</v>
      </c>
      <c r="AX133" s="11" t="s">
        <v>76</v>
      </c>
      <c r="AY133" s="215" t="s">
        <v>134</v>
      </c>
    </row>
    <row r="134" spans="2:65" s="12" customFormat="1" ht="12">
      <c r="B134" s="216"/>
      <c r="C134" s="217"/>
      <c r="D134" s="203" t="s">
        <v>145</v>
      </c>
      <c r="E134" s="218" t="s">
        <v>34</v>
      </c>
      <c r="F134" s="219" t="s">
        <v>171</v>
      </c>
      <c r="G134" s="217"/>
      <c r="H134" s="220">
        <v>8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145</v>
      </c>
      <c r="AU134" s="226" t="s">
        <v>85</v>
      </c>
      <c r="AV134" s="12" t="s">
        <v>85</v>
      </c>
      <c r="AW134" s="12" t="s">
        <v>99</v>
      </c>
      <c r="AX134" s="12" t="s">
        <v>76</v>
      </c>
      <c r="AY134" s="226" t="s">
        <v>134</v>
      </c>
    </row>
    <row r="135" spans="2:65" s="11" customFormat="1" ht="12">
      <c r="B135" s="206"/>
      <c r="C135" s="207"/>
      <c r="D135" s="203" t="s">
        <v>145</v>
      </c>
      <c r="E135" s="208" t="s">
        <v>34</v>
      </c>
      <c r="F135" s="209" t="s">
        <v>184</v>
      </c>
      <c r="G135" s="207"/>
      <c r="H135" s="208" t="s">
        <v>34</v>
      </c>
      <c r="I135" s="210"/>
      <c r="J135" s="207"/>
      <c r="K135" s="207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145</v>
      </c>
      <c r="AU135" s="215" t="s">
        <v>85</v>
      </c>
      <c r="AV135" s="11" t="s">
        <v>25</v>
      </c>
      <c r="AW135" s="11" t="s">
        <v>99</v>
      </c>
      <c r="AX135" s="11" t="s">
        <v>76</v>
      </c>
      <c r="AY135" s="215" t="s">
        <v>134</v>
      </c>
    </row>
    <row r="136" spans="2:65" s="12" customFormat="1" ht="12">
      <c r="B136" s="216"/>
      <c r="C136" s="217"/>
      <c r="D136" s="203" t="s">
        <v>145</v>
      </c>
      <c r="E136" s="218" t="s">
        <v>34</v>
      </c>
      <c r="F136" s="219" t="s">
        <v>171</v>
      </c>
      <c r="G136" s="217"/>
      <c r="H136" s="220">
        <v>8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145</v>
      </c>
      <c r="AU136" s="226" t="s">
        <v>85</v>
      </c>
      <c r="AV136" s="12" t="s">
        <v>85</v>
      </c>
      <c r="AW136" s="12" t="s">
        <v>99</v>
      </c>
      <c r="AX136" s="12" t="s">
        <v>76</v>
      </c>
      <c r="AY136" s="226" t="s">
        <v>134</v>
      </c>
    </row>
    <row r="137" spans="2:65" s="13" customFormat="1" ht="12">
      <c r="B137" s="237"/>
      <c r="C137" s="238"/>
      <c r="D137" s="203" t="s">
        <v>145</v>
      </c>
      <c r="E137" s="239" t="s">
        <v>34</v>
      </c>
      <c r="F137" s="240" t="s">
        <v>185</v>
      </c>
      <c r="G137" s="238"/>
      <c r="H137" s="241">
        <v>16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145</v>
      </c>
      <c r="AU137" s="247" t="s">
        <v>85</v>
      </c>
      <c r="AV137" s="13" t="s">
        <v>141</v>
      </c>
      <c r="AW137" s="13" t="s">
        <v>99</v>
      </c>
      <c r="AX137" s="13" t="s">
        <v>25</v>
      </c>
      <c r="AY137" s="247" t="s">
        <v>134</v>
      </c>
    </row>
    <row r="138" spans="2:65" s="10" customFormat="1" ht="29.85" customHeight="1">
      <c r="B138" s="175"/>
      <c r="C138" s="176"/>
      <c r="D138" s="177" t="s">
        <v>75</v>
      </c>
      <c r="E138" s="189" t="s">
        <v>153</v>
      </c>
      <c r="F138" s="189" t="s">
        <v>210</v>
      </c>
      <c r="G138" s="176"/>
      <c r="H138" s="176"/>
      <c r="I138" s="179"/>
      <c r="J138" s="190">
        <f>BK138</f>
        <v>0</v>
      </c>
      <c r="K138" s="176"/>
      <c r="L138" s="181"/>
      <c r="M138" s="182"/>
      <c r="N138" s="183"/>
      <c r="O138" s="183"/>
      <c r="P138" s="184">
        <f>SUM(P139:P203)</f>
        <v>0</v>
      </c>
      <c r="Q138" s="183"/>
      <c r="R138" s="184">
        <f>SUM(R139:R203)</f>
        <v>6.1942559999999993</v>
      </c>
      <c r="S138" s="183"/>
      <c r="T138" s="185">
        <f>SUM(T139:T203)</f>
        <v>0</v>
      </c>
      <c r="AR138" s="186" t="s">
        <v>25</v>
      </c>
      <c r="AT138" s="187" t="s">
        <v>75</v>
      </c>
      <c r="AU138" s="187" t="s">
        <v>25</v>
      </c>
      <c r="AY138" s="186" t="s">
        <v>134</v>
      </c>
      <c r="BK138" s="188">
        <f>SUM(BK139:BK203)</f>
        <v>0</v>
      </c>
    </row>
    <row r="139" spans="2:65" s="1" customFormat="1" ht="25.5" customHeight="1">
      <c r="B139" s="40"/>
      <c r="C139" s="191" t="s">
        <v>211</v>
      </c>
      <c r="D139" s="191" t="s">
        <v>136</v>
      </c>
      <c r="E139" s="192" t="s">
        <v>212</v>
      </c>
      <c r="F139" s="193" t="s">
        <v>213</v>
      </c>
      <c r="G139" s="194" t="s">
        <v>195</v>
      </c>
      <c r="H139" s="195">
        <v>39.99</v>
      </c>
      <c r="I139" s="196"/>
      <c r="J139" s="197">
        <f>ROUND(I139*H139,2)</f>
        <v>0</v>
      </c>
      <c r="K139" s="193" t="s">
        <v>34</v>
      </c>
      <c r="L139" s="60"/>
      <c r="M139" s="198" t="s">
        <v>34</v>
      </c>
      <c r="N139" s="199" t="s">
        <v>49</v>
      </c>
      <c r="O139" s="41"/>
      <c r="P139" s="200">
        <f>O139*H139</f>
        <v>0</v>
      </c>
      <c r="Q139" s="200">
        <v>7.9549999999999996E-2</v>
      </c>
      <c r="R139" s="200">
        <f>Q139*H139</f>
        <v>3.1812044999999998</v>
      </c>
      <c r="S139" s="200">
        <v>0</v>
      </c>
      <c r="T139" s="201">
        <f>S139*H139</f>
        <v>0</v>
      </c>
      <c r="AR139" s="23" t="s">
        <v>141</v>
      </c>
      <c r="AT139" s="23" t="s">
        <v>136</v>
      </c>
      <c r="AU139" s="23" t="s">
        <v>85</v>
      </c>
      <c r="AY139" s="23" t="s">
        <v>134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3" t="s">
        <v>141</v>
      </c>
      <c r="BK139" s="202">
        <f>ROUND(I139*H139,2)</f>
        <v>0</v>
      </c>
      <c r="BL139" s="23" t="s">
        <v>141</v>
      </c>
      <c r="BM139" s="23" t="s">
        <v>214</v>
      </c>
    </row>
    <row r="140" spans="2:65" s="11" customFormat="1" ht="12">
      <c r="B140" s="206"/>
      <c r="C140" s="207"/>
      <c r="D140" s="203" t="s">
        <v>145</v>
      </c>
      <c r="E140" s="208" t="s">
        <v>34</v>
      </c>
      <c r="F140" s="209" t="s">
        <v>204</v>
      </c>
      <c r="G140" s="207"/>
      <c r="H140" s="208" t="s">
        <v>34</v>
      </c>
      <c r="I140" s="210"/>
      <c r="J140" s="207"/>
      <c r="K140" s="207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145</v>
      </c>
      <c r="AU140" s="215" t="s">
        <v>85</v>
      </c>
      <c r="AV140" s="11" t="s">
        <v>25</v>
      </c>
      <c r="AW140" s="11" t="s">
        <v>99</v>
      </c>
      <c r="AX140" s="11" t="s">
        <v>76</v>
      </c>
      <c r="AY140" s="215" t="s">
        <v>134</v>
      </c>
    </row>
    <row r="141" spans="2:65" s="11" customFormat="1" ht="24">
      <c r="B141" s="206"/>
      <c r="C141" s="207"/>
      <c r="D141" s="203" t="s">
        <v>145</v>
      </c>
      <c r="E141" s="208" t="s">
        <v>34</v>
      </c>
      <c r="F141" s="209" t="s">
        <v>215</v>
      </c>
      <c r="G141" s="207"/>
      <c r="H141" s="208" t="s">
        <v>34</v>
      </c>
      <c r="I141" s="210"/>
      <c r="J141" s="207"/>
      <c r="K141" s="207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145</v>
      </c>
      <c r="AU141" s="215" t="s">
        <v>85</v>
      </c>
      <c r="AV141" s="11" t="s">
        <v>25</v>
      </c>
      <c r="AW141" s="11" t="s">
        <v>99</v>
      </c>
      <c r="AX141" s="11" t="s">
        <v>76</v>
      </c>
      <c r="AY141" s="215" t="s">
        <v>134</v>
      </c>
    </row>
    <row r="142" spans="2:65" s="11" customFormat="1" ht="24">
      <c r="B142" s="206"/>
      <c r="C142" s="207"/>
      <c r="D142" s="203" t="s">
        <v>145</v>
      </c>
      <c r="E142" s="208" t="s">
        <v>34</v>
      </c>
      <c r="F142" s="209" t="s">
        <v>216</v>
      </c>
      <c r="G142" s="207"/>
      <c r="H142" s="208" t="s">
        <v>34</v>
      </c>
      <c r="I142" s="210"/>
      <c r="J142" s="207"/>
      <c r="K142" s="207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145</v>
      </c>
      <c r="AU142" s="215" t="s">
        <v>85</v>
      </c>
      <c r="AV142" s="11" t="s">
        <v>25</v>
      </c>
      <c r="AW142" s="11" t="s">
        <v>99</v>
      </c>
      <c r="AX142" s="11" t="s">
        <v>76</v>
      </c>
      <c r="AY142" s="215" t="s">
        <v>134</v>
      </c>
    </row>
    <row r="143" spans="2:65" s="11" customFormat="1" ht="12">
      <c r="B143" s="206"/>
      <c r="C143" s="207"/>
      <c r="D143" s="203" t="s">
        <v>145</v>
      </c>
      <c r="E143" s="208" t="s">
        <v>34</v>
      </c>
      <c r="F143" s="209" t="s">
        <v>217</v>
      </c>
      <c r="G143" s="207"/>
      <c r="H143" s="208" t="s">
        <v>34</v>
      </c>
      <c r="I143" s="210"/>
      <c r="J143" s="207"/>
      <c r="K143" s="207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145</v>
      </c>
      <c r="AU143" s="215" t="s">
        <v>85</v>
      </c>
      <c r="AV143" s="11" t="s">
        <v>25</v>
      </c>
      <c r="AW143" s="11" t="s">
        <v>99</v>
      </c>
      <c r="AX143" s="11" t="s">
        <v>76</v>
      </c>
      <c r="AY143" s="215" t="s">
        <v>134</v>
      </c>
    </row>
    <row r="144" spans="2:65" s="12" customFormat="1" ht="12">
      <c r="B144" s="216"/>
      <c r="C144" s="217"/>
      <c r="D144" s="203" t="s">
        <v>145</v>
      </c>
      <c r="E144" s="218" t="s">
        <v>34</v>
      </c>
      <c r="F144" s="219" t="s">
        <v>218</v>
      </c>
      <c r="G144" s="217"/>
      <c r="H144" s="220">
        <v>19.350000000000001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145</v>
      </c>
      <c r="AU144" s="226" t="s">
        <v>85</v>
      </c>
      <c r="AV144" s="12" t="s">
        <v>85</v>
      </c>
      <c r="AW144" s="12" t="s">
        <v>99</v>
      </c>
      <c r="AX144" s="12" t="s">
        <v>76</v>
      </c>
      <c r="AY144" s="226" t="s">
        <v>134</v>
      </c>
    </row>
    <row r="145" spans="2:65" s="11" customFormat="1" ht="12">
      <c r="B145" s="206"/>
      <c r="C145" s="207"/>
      <c r="D145" s="203" t="s">
        <v>145</v>
      </c>
      <c r="E145" s="208" t="s">
        <v>34</v>
      </c>
      <c r="F145" s="209" t="s">
        <v>219</v>
      </c>
      <c r="G145" s="207"/>
      <c r="H145" s="208" t="s">
        <v>34</v>
      </c>
      <c r="I145" s="210"/>
      <c r="J145" s="207"/>
      <c r="K145" s="207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145</v>
      </c>
      <c r="AU145" s="215" t="s">
        <v>85</v>
      </c>
      <c r="AV145" s="11" t="s">
        <v>25</v>
      </c>
      <c r="AW145" s="11" t="s">
        <v>99</v>
      </c>
      <c r="AX145" s="11" t="s">
        <v>76</v>
      </c>
      <c r="AY145" s="215" t="s">
        <v>134</v>
      </c>
    </row>
    <row r="146" spans="2:65" s="12" customFormat="1" ht="12">
      <c r="B146" s="216"/>
      <c r="C146" s="217"/>
      <c r="D146" s="203" t="s">
        <v>145</v>
      </c>
      <c r="E146" s="218" t="s">
        <v>34</v>
      </c>
      <c r="F146" s="219" t="s">
        <v>220</v>
      </c>
      <c r="G146" s="217"/>
      <c r="H146" s="220">
        <v>20.64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145</v>
      </c>
      <c r="AU146" s="226" t="s">
        <v>85</v>
      </c>
      <c r="AV146" s="12" t="s">
        <v>85</v>
      </c>
      <c r="AW146" s="12" t="s">
        <v>99</v>
      </c>
      <c r="AX146" s="12" t="s">
        <v>76</v>
      </c>
      <c r="AY146" s="226" t="s">
        <v>134</v>
      </c>
    </row>
    <row r="147" spans="2:65" s="13" customFormat="1" ht="12">
      <c r="B147" s="237"/>
      <c r="C147" s="238"/>
      <c r="D147" s="203" t="s">
        <v>145</v>
      </c>
      <c r="E147" s="239" t="s">
        <v>34</v>
      </c>
      <c r="F147" s="240" t="s">
        <v>185</v>
      </c>
      <c r="G147" s="238"/>
      <c r="H147" s="241">
        <v>39.99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AT147" s="247" t="s">
        <v>145</v>
      </c>
      <c r="AU147" s="247" t="s">
        <v>85</v>
      </c>
      <c r="AV147" s="13" t="s">
        <v>141</v>
      </c>
      <c r="AW147" s="13" t="s">
        <v>99</v>
      </c>
      <c r="AX147" s="13" t="s">
        <v>25</v>
      </c>
      <c r="AY147" s="247" t="s">
        <v>134</v>
      </c>
    </row>
    <row r="148" spans="2:65" s="1" customFormat="1" ht="51" customHeight="1">
      <c r="B148" s="40"/>
      <c r="C148" s="191" t="s">
        <v>221</v>
      </c>
      <c r="D148" s="191" t="s">
        <v>136</v>
      </c>
      <c r="E148" s="192" t="s">
        <v>222</v>
      </c>
      <c r="F148" s="193" t="s">
        <v>223</v>
      </c>
      <c r="G148" s="194" t="s">
        <v>195</v>
      </c>
      <c r="H148" s="195">
        <v>48.841999999999999</v>
      </c>
      <c r="I148" s="196"/>
      <c r="J148" s="197">
        <f>ROUND(I148*H148,2)</f>
        <v>0</v>
      </c>
      <c r="K148" s="193" t="s">
        <v>140</v>
      </c>
      <c r="L148" s="60"/>
      <c r="M148" s="198" t="s">
        <v>34</v>
      </c>
      <c r="N148" s="199" t="s">
        <v>49</v>
      </c>
      <c r="O148" s="41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3" t="s">
        <v>141</v>
      </c>
      <c r="AT148" s="23" t="s">
        <v>136</v>
      </c>
      <c r="AU148" s="23" t="s">
        <v>85</v>
      </c>
      <c r="AY148" s="23" t="s">
        <v>134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3" t="s">
        <v>141</v>
      </c>
      <c r="BK148" s="202">
        <f>ROUND(I148*H148,2)</f>
        <v>0</v>
      </c>
      <c r="BL148" s="23" t="s">
        <v>141</v>
      </c>
      <c r="BM148" s="23" t="s">
        <v>224</v>
      </c>
    </row>
    <row r="149" spans="2:65" s="1" customFormat="1" ht="408">
      <c r="B149" s="40"/>
      <c r="C149" s="62"/>
      <c r="D149" s="203" t="s">
        <v>143</v>
      </c>
      <c r="E149" s="62"/>
      <c r="F149" s="204" t="s">
        <v>225</v>
      </c>
      <c r="G149" s="62"/>
      <c r="H149" s="62"/>
      <c r="I149" s="162"/>
      <c r="J149" s="62"/>
      <c r="K149" s="62"/>
      <c r="L149" s="60"/>
      <c r="M149" s="205"/>
      <c r="N149" s="41"/>
      <c r="O149" s="41"/>
      <c r="P149" s="41"/>
      <c r="Q149" s="41"/>
      <c r="R149" s="41"/>
      <c r="S149" s="41"/>
      <c r="T149" s="77"/>
      <c r="AT149" s="23" t="s">
        <v>143</v>
      </c>
      <c r="AU149" s="23" t="s">
        <v>85</v>
      </c>
    </row>
    <row r="150" spans="2:65" s="11" customFormat="1" ht="12">
      <c r="B150" s="206"/>
      <c r="C150" s="207"/>
      <c r="D150" s="203" t="s">
        <v>145</v>
      </c>
      <c r="E150" s="208" t="s">
        <v>34</v>
      </c>
      <c r="F150" s="209" t="s">
        <v>226</v>
      </c>
      <c r="G150" s="207"/>
      <c r="H150" s="208" t="s">
        <v>34</v>
      </c>
      <c r="I150" s="210"/>
      <c r="J150" s="207"/>
      <c r="K150" s="207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145</v>
      </c>
      <c r="AU150" s="215" t="s">
        <v>85</v>
      </c>
      <c r="AV150" s="11" t="s">
        <v>25</v>
      </c>
      <c r="AW150" s="11" t="s">
        <v>99</v>
      </c>
      <c r="AX150" s="11" t="s">
        <v>76</v>
      </c>
      <c r="AY150" s="215" t="s">
        <v>134</v>
      </c>
    </row>
    <row r="151" spans="2:65" s="11" customFormat="1" ht="12">
      <c r="B151" s="206"/>
      <c r="C151" s="207"/>
      <c r="D151" s="203" t="s">
        <v>145</v>
      </c>
      <c r="E151" s="208" t="s">
        <v>34</v>
      </c>
      <c r="F151" s="209" t="s">
        <v>227</v>
      </c>
      <c r="G151" s="207"/>
      <c r="H151" s="208" t="s">
        <v>34</v>
      </c>
      <c r="I151" s="210"/>
      <c r="J151" s="207"/>
      <c r="K151" s="207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145</v>
      </c>
      <c r="AU151" s="215" t="s">
        <v>85</v>
      </c>
      <c r="AV151" s="11" t="s">
        <v>25</v>
      </c>
      <c r="AW151" s="11" t="s">
        <v>99</v>
      </c>
      <c r="AX151" s="11" t="s">
        <v>76</v>
      </c>
      <c r="AY151" s="215" t="s">
        <v>134</v>
      </c>
    </row>
    <row r="152" spans="2:65" s="11" customFormat="1" ht="12">
      <c r="B152" s="206"/>
      <c r="C152" s="207"/>
      <c r="D152" s="203" t="s">
        <v>145</v>
      </c>
      <c r="E152" s="208" t="s">
        <v>34</v>
      </c>
      <c r="F152" s="209" t="s">
        <v>217</v>
      </c>
      <c r="G152" s="207"/>
      <c r="H152" s="208" t="s">
        <v>34</v>
      </c>
      <c r="I152" s="210"/>
      <c r="J152" s="207"/>
      <c r="K152" s="207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145</v>
      </c>
      <c r="AU152" s="215" t="s">
        <v>85</v>
      </c>
      <c r="AV152" s="11" t="s">
        <v>25</v>
      </c>
      <c r="AW152" s="11" t="s">
        <v>99</v>
      </c>
      <c r="AX152" s="11" t="s">
        <v>76</v>
      </c>
      <c r="AY152" s="215" t="s">
        <v>134</v>
      </c>
    </row>
    <row r="153" spans="2:65" s="12" customFormat="1" ht="12">
      <c r="B153" s="216"/>
      <c r="C153" s="217"/>
      <c r="D153" s="203" t="s">
        <v>145</v>
      </c>
      <c r="E153" s="218" t="s">
        <v>34</v>
      </c>
      <c r="F153" s="219" t="s">
        <v>228</v>
      </c>
      <c r="G153" s="217"/>
      <c r="H153" s="220">
        <v>23.414000000000001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145</v>
      </c>
      <c r="AU153" s="226" t="s">
        <v>85</v>
      </c>
      <c r="AV153" s="12" t="s">
        <v>85</v>
      </c>
      <c r="AW153" s="12" t="s">
        <v>99</v>
      </c>
      <c r="AX153" s="12" t="s">
        <v>76</v>
      </c>
      <c r="AY153" s="226" t="s">
        <v>134</v>
      </c>
    </row>
    <row r="154" spans="2:65" s="11" customFormat="1" ht="12">
      <c r="B154" s="206"/>
      <c r="C154" s="207"/>
      <c r="D154" s="203" t="s">
        <v>145</v>
      </c>
      <c r="E154" s="208" t="s">
        <v>34</v>
      </c>
      <c r="F154" s="209" t="s">
        <v>219</v>
      </c>
      <c r="G154" s="207"/>
      <c r="H154" s="208" t="s">
        <v>34</v>
      </c>
      <c r="I154" s="210"/>
      <c r="J154" s="207"/>
      <c r="K154" s="207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145</v>
      </c>
      <c r="AU154" s="215" t="s">
        <v>85</v>
      </c>
      <c r="AV154" s="11" t="s">
        <v>25</v>
      </c>
      <c r="AW154" s="11" t="s">
        <v>99</v>
      </c>
      <c r="AX154" s="11" t="s">
        <v>76</v>
      </c>
      <c r="AY154" s="215" t="s">
        <v>134</v>
      </c>
    </row>
    <row r="155" spans="2:65" s="12" customFormat="1" ht="12">
      <c r="B155" s="216"/>
      <c r="C155" s="217"/>
      <c r="D155" s="203" t="s">
        <v>145</v>
      </c>
      <c r="E155" s="218" t="s">
        <v>34</v>
      </c>
      <c r="F155" s="219" t="s">
        <v>229</v>
      </c>
      <c r="G155" s="217"/>
      <c r="H155" s="220">
        <v>24.552499999999998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145</v>
      </c>
      <c r="AU155" s="226" t="s">
        <v>85</v>
      </c>
      <c r="AV155" s="12" t="s">
        <v>85</v>
      </c>
      <c r="AW155" s="12" t="s">
        <v>99</v>
      </c>
      <c r="AX155" s="12" t="s">
        <v>76</v>
      </c>
      <c r="AY155" s="226" t="s">
        <v>134</v>
      </c>
    </row>
    <row r="156" spans="2:65" s="11" customFormat="1" ht="12">
      <c r="B156" s="206"/>
      <c r="C156" s="207"/>
      <c r="D156" s="203" t="s">
        <v>145</v>
      </c>
      <c r="E156" s="208" t="s">
        <v>34</v>
      </c>
      <c r="F156" s="209" t="s">
        <v>230</v>
      </c>
      <c r="G156" s="207"/>
      <c r="H156" s="208" t="s">
        <v>34</v>
      </c>
      <c r="I156" s="210"/>
      <c r="J156" s="207"/>
      <c r="K156" s="207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145</v>
      </c>
      <c r="AU156" s="215" t="s">
        <v>85</v>
      </c>
      <c r="AV156" s="11" t="s">
        <v>25</v>
      </c>
      <c r="AW156" s="11" t="s">
        <v>99</v>
      </c>
      <c r="AX156" s="11" t="s">
        <v>76</v>
      </c>
      <c r="AY156" s="215" t="s">
        <v>134</v>
      </c>
    </row>
    <row r="157" spans="2:65" s="12" customFormat="1" ht="12">
      <c r="B157" s="216"/>
      <c r="C157" s="217"/>
      <c r="D157" s="203" t="s">
        <v>145</v>
      </c>
      <c r="E157" s="218" t="s">
        <v>34</v>
      </c>
      <c r="F157" s="219" t="s">
        <v>231</v>
      </c>
      <c r="G157" s="217"/>
      <c r="H157" s="220">
        <v>0.375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145</v>
      </c>
      <c r="AU157" s="226" t="s">
        <v>85</v>
      </c>
      <c r="AV157" s="12" t="s">
        <v>85</v>
      </c>
      <c r="AW157" s="12" t="s">
        <v>99</v>
      </c>
      <c r="AX157" s="12" t="s">
        <v>76</v>
      </c>
      <c r="AY157" s="226" t="s">
        <v>134</v>
      </c>
    </row>
    <row r="158" spans="2:65" s="12" customFormat="1" ht="12">
      <c r="B158" s="216"/>
      <c r="C158" s="217"/>
      <c r="D158" s="203" t="s">
        <v>145</v>
      </c>
      <c r="E158" s="218" t="s">
        <v>34</v>
      </c>
      <c r="F158" s="219" t="s">
        <v>232</v>
      </c>
      <c r="G158" s="217"/>
      <c r="H158" s="220">
        <v>0.25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145</v>
      </c>
      <c r="AU158" s="226" t="s">
        <v>85</v>
      </c>
      <c r="AV158" s="12" t="s">
        <v>85</v>
      </c>
      <c r="AW158" s="12" t="s">
        <v>99</v>
      </c>
      <c r="AX158" s="12" t="s">
        <v>76</v>
      </c>
      <c r="AY158" s="226" t="s">
        <v>134</v>
      </c>
    </row>
    <row r="159" spans="2:65" s="12" customFormat="1" ht="12">
      <c r="B159" s="216"/>
      <c r="C159" s="217"/>
      <c r="D159" s="203" t="s">
        <v>145</v>
      </c>
      <c r="E159" s="218" t="s">
        <v>34</v>
      </c>
      <c r="F159" s="219" t="s">
        <v>233</v>
      </c>
      <c r="G159" s="217"/>
      <c r="H159" s="220">
        <v>0.25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145</v>
      </c>
      <c r="AU159" s="226" t="s">
        <v>85</v>
      </c>
      <c r="AV159" s="12" t="s">
        <v>85</v>
      </c>
      <c r="AW159" s="12" t="s">
        <v>99</v>
      </c>
      <c r="AX159" s="12" t="s">
        <v>76</v>
      </c>
      <c r="AY159" s="226" t="s">
        <v>134</v>
      </c>
    </row>
    <row r="160" spans="2:65" s="13" customFormat="1" ht="12">
      <c r="B160" s="237"/>
      <c r="C160" s="238"/>
      <c r="D160" s="203" t="s">
        <v>145</v>
      </c>
      <c r="E160" s="239" t="s">
        <v>34</v>
      </c>
      <c r="F160" s="240" t="s">
        <v>185</v>
      </c>
      <c r="G160" s="238"/>
      <c r="H160" s="241">
        <v>48.841500000000003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145</v>
      </c>
      <c r="AU160" s="247" t="s">
        <v>85</v>
      </c>
      <c r="AV160" s="13" t="s">
        <v>141</v>
      </c>
      <c r="AW160" s="13" t="s">
        <v>99</v>
      </c>
      <c r="AX160" s="13" t="s">
        <v>25</v>
      </c>
      <c r="AY160" s="247" t="s">
        <v>134</v>
      </c>
    </row>
    <row r="161" spans="2:65" s="1" customFormat="1" ht="51" customHeight="1">
      <c r="B161" s="40"/>
      <c r="C161" s="191" t="s">
        <v>234</v>
      </c>
      <c r="D161" s="191" t="s">
        <v>136</v>
      </c>
      <c r="E161" s="192" t="s">
        <v>235</v>
      </c>
      <c r="F161" s="193" t="s">
        <v>236</v>
      </c>
      <c r="G161" s="194" t="s">
        <v>156</v>
      </c>
      <c r="H161" s="195">
        <v>5.6</v>
      </c>
      <c r="I161" s="196"/>
      <c r="J161" s="197">
        <f>ROUND(I161*H161,2)</f>
        <v>0</v>
      </c>
      <c r="K161" s="193" t="s">
        <v>140</v>
      </c>
      <c r="L161" s="60"/>
      <c r="M161" s="198" t="s">
        <v>34</v>
      </c>
      <c r="N161" s="199" t="s">
        <v>49</v>
      </c>
      <c r="O161" s="41"/>
      <c r="P161" s="200">
        <f>O161*H161</f>
        <v>0</v>
      </c>
      <c r="Q161" s="200">
        <v>7.6499999999999997E-3</v>
      </c>
      <c r="R161" s="200">
        <f>Q161*H161</f>
        <v>4.2839999999999996E-2</v>
      </c>
      <c r="S161" s="200">
        <v>0</v>
      </c>
      <c r="T161" s="201">
        <f>S161*H161</f>
        <v>0</v>
      </c>
      <c r="AR161" s="23" t="s">
        <v>141</v>
      </c>
      <c r="AT161" s="23" t="s">
        <v>136</v>
      </c>
      <c r="AU161" s="23" t="s">
        <v>85</v>
      </c>
      <c r="AY161" s="23" t="s">
        <v>134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3" t="s">
        <v>141</v>
      </c>
      <c r="BK161" s="202">
        <f>ROUND(I161*H161,2)</f>
        <v>0</v>
      </c>
      <c r="BL161" s="23" t="s">
        <v>141</v>
      </c>
      <c r="BM161" s="23" t="s">
        <v>237</v>
      </c>
    </row>
    <row r="162" spans="2:65" s="1" customFormat="1" ht="312">
      <c r="B162" s="40"/>
      <c r="C162" s="62"/>
      <c r="D162" s="203" t="s">
        <v>143</v>
      </c>
      <c r="E162" s="62"/>
      <c r="F162" s="204" t="s">
        <v>238</v>
      </c>
      <c r="G162" s="62"/>
      <c r="H162" s="62"/>
      <c r="I162" s="162"/>
      <c r="J162" s="62"/>
      <c r="K162" s="62"/>
      <c r="L162" s="60"/>
      <c r="M162" s="205"/>
      <c r="N162" s="41"/>
      <c r="O162" s="41"/>
      <c r="P162" s="41"/>
      <c r="Q162" s="41"/>
      <c r="R162" s="41"/>
      <c r="S162" s="41"/>
      <c r="T162" s="77"/>
      <c r="AT162" s="23" t="s">
        <v>143</v>
      </c>
      <c r="AU162" s="23" t="s">
        <v>85</v>
      </c>
    </row>
    <row r="163" spans="2:65" s="11" customFormat="1" ht="12">
      <c r="B163" s="206"/>
      <c r="C163" s="207"/>
      <c r="D163" s="203" t="s">
        <v>145</v>
      </c>
      <c r="E163" s="208" t="s">
        <v>34</v>
      </c>
      <c r="F163" s="209" t="s">
        <v>239</v>
      </c>
      <c r="G163" s="207"/>
      <c r="H163" s="208" t="s">
        <v>34</v>
      </c>
      <c r="I163" s="210"/>
      <c r="J163" s="207"/>
      <c r="K163" s="207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145</v>
      </c>
      <c r="AU163" s="215" t="s">
        <v>85</v>
      </c>
      <c r="AV163" s="11" t="s">
        <v>25</v>
      </c>
      <c r="AW163" s="11" t="s">
        <v>99</v>
      </c>
      <c r="AX163" s="11" t="s">
        <v>76</v>
      </c>
      <c r="AY163" s="215" t="s">
        <v>134</v>
      </c>
    </row>
    <row r="164" spans="2:65" s="11" customFormat="1" ht="12">
      <c r="B164" s="206"/>
      <c r="C164" s="207"/>
      <c r="D164" s="203" t="s">
        <v>145</v>
      </c>
      <c r="E164" s="208" t="s">
        <v>34</v>
      </c>
      <c r="F164" s="209" t="s">
        <v>240</v>
      </c>
      <c r="G164" s="207"/>
      <c r="H164" s="208" t="s">
        <v>34</v>
      </c>
      <c r="I164" s="210"/>
      <c r="J164" s="207"/>
      <c r="K164" s="207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145</v>
      </c>
      <c r="AU164" s="215" t="s">
        <v>85</v>
      </c>
      <c r="AV164" s="11" t="s">
        <v>25</v>
      </c>
      <c r="AW164" s="11" t="s">
        <v>99</v>
      </c>
      <c r="AX164" s="11" t="s">
        <v>76</v>
      </c>
      <c r="AY164" s="215" t="s">
        <v>134</v>
      </c>
    </row>
    <row r="165" spans="2:65" s="12" customFormat="1" ht="12">
      <c r="B165" s="216"/>
      <c r="C165" s="217"/>
      <c r="D165" s="203" t="s">
        <v>145</v>
      </c>
      <c r="E165" s="218" t="s">
        <v>34</v>
      </c>
      <c r="F165" s="219" t="s">
        <v>241</v>
      </c>
      <c r="G165" s="217"/>
      <c r="H165" s="220">
        <v>3.6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145</v>
      </c>
      <c r="AU165" s="226" t="s">
        <v>85</v>
      </c>
      <c r="AV165" s="12" t="s">
        <v>85</v>
      </c>
      <c r="AW165" s="12" t="s">
        <v>99</v>
      </c>
      <c r="AX165" s="12" t="s">
        <v>76</v>
      </c>
      <c r="AY165" s="226" t="s">
        <v>134</v>
      </c>
    </row>
    <row r="166" spans="2:65" s="11" customFormat="1" ht="12">
      <c r="B166" s="206"/>
      <c r="C166" s="207"/>
      <c r="D166" s="203" t="s">
        <v>145</v>
      </c>
      <c r="E166" s="208" t="s">
        <v>34</v>
      </c>
      <c r="F166" s="209" t="s">
        <v>242</v>
      </c>
      <c r="G166" s="207"/>
      <c r="H166" s="208" t="s">
        <v>34</v>
      </c>
      <c r="I166" s="210"/>
      <c r="J166" s="207"/>
      <c r="K166" s="207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145</v>
      </c>
      <c r="AU166" s="215" t="s">
        <v>85</v>
      </c>
      <c r="AV166" s="11" t="s">
        <v>25</v>
      </c>
      <c r="AW166" s="11" t="s">
        <v>99</v>
      </c>
      <c r="AX166" s="11" t="s">
        <v>76</v>
      </c>
      <c r="AY166" s="215" t="s">
        <v>134</v>
      </c>
    </row>
    <row r="167" spans="2:65" s="12" customFormat="1" ht="12">
      <c r="B167" s="216"/>
      <c r="C167" s="217"/>
      <c r="D167" s="203" t="s">
        <v>145</v>
      </c>
      <c r="E167" s="218" t="s">
        <v>34</v>
      </c>
      <c r="F167" s="219" t="s">
        <v>243</v>
      </c>
      <c r="G167" s="217"/>
      <c r="H167" s="220">
        <v>2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145</v>
      </c>
      <c r="AU167" s="226" t="s">
        <v>85</v>
      </c>
      <c r="AV167" s="12" t="s">
        <v>85</v>
      </c>
      <c r="AW167" s="12" t="s">
        <v>99</v>
      </c>
      <c r="AX167" s="12" t="s">
        <v>76</v>
      </c>
      <c r="AY167" s="226" t="s">
        <v>134</v>
      </c>
    </row>
    <row r="168" spans="2:65" s="13" customFormat="1" ht="12">
      <c r="B168" s="237"/>
      <c r="C168" s="238"/>
      <c r="D168" s="203" t="s">
        <v>145</v>
      </c>
      <c r="E168" s="239" t="s">
        <v>34</v>
      </c>
      <c r="F168" s="240" t="s">
        <v>185</v>
      </c>
      <c r="G168" s="238"/>
      <c r="H168" s="241">
        <v>5.6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AT168" s="247" t="s">
        <v>145</v>
      </c>
      <c r="AU168" s="247" t="s">
        <v>85</v>
      </c>
      <c r="AV168" s="13" t="s">
        <v>141</v>
      </c>
      <c r="AW168" s="13" t="s">
        <v>99</v>
      </c>
      <c r="AX168" s="13" t="s">
        <v>25</v>
      </c>
      <c r="AY168" s="247" t="s">
        <v>134</v>
      </c>
    </row>
    <row r="169" spans="2:65" s="1" customFormat="1" ht="51" customHeight="1">
      <c r="B169" s="40"/>
      <c r="C169" s="191" t="s">
        <v>244</v>
      </c>
      <c r="D169" s="191" t="s">
        <v>136</v>
      </c>
      <c r="E169" s="192" t="s">
        <v>245</v>
      </c>
      <c r="F169" s="193" t="s">
        <v>246</v>
      </c>
      <c r="G169" s="194" t="s">
        <v>156</v>
      </c>
      <c r="H169" s="195">
        <v>5.6</v>
      </c>
      <c r="I169" s="196"/>
      <c r="J169" s="197">
        <f>ROUND(I169*H169,2)</f>
        <v>0</v>
      </c>
      <c r="K169" s="193" t="s">
        <v>140</v>
      </c>
      <c r="L169" s="60"/>
      <c r="M169" s="198" t="s">
        <v>34</v>
      </c>
      <c r="N169" s="199" t="s">
        <v>49</v>
      </c>
      <c r="O169" s="41"/>
      <c r="P169" s="200">
        <f>O169*H169</f>
        <v>0</v>
      </c>
      <c r="Q169" s="200">
        <v>8.5999999999999998E-4</v>
      </c>
      <c r="R169" s="200">
        <f>Q169*H169</f>
        <v>4.816E-3</v>
      </c>
      <c r="S169" s="200">
        <v>0</v>
      </c>
      <c r="T169" s="201">
        <f>S169*H169</f>
        <v>0</v>
      </c>
      <c r="AR169" s="23" t="s">
        <v>141</v>
      </c>
      <c r="AT169" s="23" t="s">
        <v>136</v>
      </c>
      <c r="AU169" s="23" t="s">
        <v>85</v>
      </c>
      <c r="AY169" s="23" t="s">
        <v>134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23" t="s">
        <v>141</v>
      </c>
      <c r="BK169" s="202">
        <f>ROUND(I169*H169,2)</f>
        <v>0</v>
      </c>
      <c r="BL169" s="23" t="s">
        <v>141</v>
      </c>
      <c r="BM169" s="23" t="s">
        <v>247</v>
      </c>
    </row>
    <row r="170" spans="2:65" s="1" customFormat="1" ht="312">
      <c r="B170" s="40"/>
      <c r="C170" s="62"/>
      <c r="D170" s="203" t="s">
        <v>143</v>
      </c>
      <c r="E170" s="62"/>
      <c r="F170" s="204" t="s">
        <v>238</v>
      </c>
      <c r="G170" s="62"/>
      <c r="H170" s="62"/>
      <c r="I170" s="162"/>
      <c r="J170" s="62"/>
      <c r="K170" s="62"/>
      <c r="L170" s="60"/>
      <c r="M170" s="205"/>
      <c r="N170" s="41"/>
      <c r="O170" s="41"/>
      <c r="P170" s="41"/>
      <c r="Q170" s="41"/>
      <c r="R170" s="41"/>
      <c r="S170" s="41"/>
      <c r="T170" s="77"/>
      <c r="AT170" s="23" t="s">
        <v>143</v>
      </c>
      <c r="AU170" s="23" t="s">
        <v>85</v>
      </c>
    </row>
    <row r="171" spans="2:65" s="1" customFormat="1" ht="63.75" customHeight="1">
      <c r="B171" s="40"/>
      <c r="C171" s="191" t="s">
        <v>10</v>
      </c>
      <c r="D171" s="191" t="s">
        <v>136</v>
      </c>
      <c r="E171" s="192" t="s">
        <v>248</v>
      </c>
      <c r="F171" s="193" t="s">
        <v>249</v>
      </c>
      <c r="G171" s="194" t="s">
        <v>250</v>
      </c>
      <c r="H171" s="195">
        <v>0.126</v>
      </c>
      <c r="I171" s="196"/>
      <c r="J171" s="197">
        <f>ROUND(I171*H171,2)</f>
        <v>0</v>
      </c>
      <c r="K171" s="193" t="s">
        <v>140</v>
      </c>
      <c r="L171" s="60"/>
      <c r="M171" s="198" t="s">
        <v>34</v>
      </c>
      <c r="N171" s="199" t="s">
        <v>49</v>
      </c>
      <c r="O171" s="41"/>
      <c r="P171" s="200">
        <f>O171*H171</f>
        <v>0</v>
      </c>
      <c r="Q171" s="200">
        <v>1.0958000000000001</v>
      </c>
      <c r="R171" s="200">
        <f>Q171*H171</f>
        <v>0.13807080000000002</v>
      </c>
      <c r="S171" s="200">
        <v>0</v>
      </c>
      <c r="T171" s="201">
        <f>S171*H171</f>
        <v>0</v>
      </c>
      <c r="AR171" s="23" t="s">
        <v>141</v>
      </c>
      <c r="AT171" s="23" t="s">
        <v>136</v>
      </c>
      <c r="AU171" s="23" t="s">
        <v>85</v>
      </c>
      <c r="AY171" s="23" t="s">
        <v>134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3" t="s">
        <v>141</v>
      </c>
      <c r="BK171" s="202">
        <f>ROUND(I171*H171,2)</f>
        <v>0</v>
      </c>
      <c r="BL171" s="23" t="s">
        <v>141</v>
      </c>
      <c r="BM171" s="23" t="s">
        <v>251</v>
      </c>
    </row>
    <row r="172" spans="2:65" s="1" customFormat="1" ht="156">
      <c r="B172" s="40"/>
      <c r="C172" s="62"/>
      <c r="D172" s="203" t="s">
        <v>143</v>
      </c>
      <c r="E172" s="62"/>
      <c r="F172" s="204" t="s">
        <v>252</v>
      </c>
      <c r="G172" s="62"/>
      <c r="H172" s="62"/>
      <c r="I172" s="162"/>
      <c r="J172" s="62"/>
      <c r="K172" s="62"/>
      <c r="L172" s="60"/>
      <c r="M172" s="205"/>
      <c r="N172" s="41"/>
      <c r="O172" s="41"/>
      <c r="P172" s="41"/>
      <c r="Q172" s="41"/>
      <c r="R172" s="41"/>
      <c r="S172" s="41"/>
      <c r="T172" s="77"/>
      <c r="AT172" s="23" t="s">
        <v>143</v>
      </c>
      <c r="AU172" s="23" t="s">
        <v>85</v>
      </c>
    </row>
    <row r="173" spans="2:65" s="11" customFormat="1" ht="12">
      <c r="B173" s="206"/>
      <c r="C173" s="207"/>
      <c r="D173" s="203" t="s">
        <v>145</v>
      </c>
      <c r="E173" s="208" t="s">
        <v>34</v>
      </c>
      <c r="F173" s="209" t="s">
        <v>253</v>
      </c>
      <c r="G173" s="207"/>
      <c r="H173" s="208" t="s">
        <v>34</v>
      </c>
      <c r="I173" s="210"/>
      <c r="J173" s="207"/>
      <c r="K173" s="207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145</v>
      </c>
      <c r="AU173" s="215" t="s">
        <v>85</v>
      </c>
      <c r="AV173" s="11" t="s">
        <v>25</v>
      </c>
      <c r="AW173" s="11" t="s">
        <v>99</v>
      </c>
      <c r="AX173" s="11" t="s">
        <v>76</v>
      </c>
      <c r="AY173" s="215" t="s">
        <v>134</v>
      </c>
    </row>
    <row r="174" spans="2:65" s="11" customFormat="1" ht="12">
      <c r="B174" s="206"/>
      <c r="C174" s="207"/>
      <c r="D174" s="203" t="s">
        <v>145</v>
      </c>
      <c r="E174" s="208" t="s">
        <v>34</v>
      </c>
      <c r="F174" s="209" t="s">
        <v>254</v>
      </c>
      <c r="G174" s="207"/>
      <c r="H174" s="208" t="s">
        <v>34</v>
      </c>
      <c r="I174" s="210"/>
      <c r="J174" s="207"/>
      <c r="K174" s="207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145</v>
      </c>
      <c r="AU174" s="215" t="s">
        <v>85</v>
      </c>
      <c r="AV174" s="11" t="s">
        <v>25</v>
      </c>
      <c r="AW174" s="11" t="s">
        <v>99</v>
      </c>
      <c r="AX174" s="11" t="s">
        <v>76</v>
      </c>
      <c r="AY174" s="215" t="s">
        <v>134</v>
      </c>
    </row>
    <row r="175" spans="2:65" s="12" customFormat="1" ht="12">
      <c r="B175" s="216"/>
      <c r="C175" s="217"/>
      <c r="D175" s="203" t="s">
        <v>145</v>
      </c>
      <c r="E175" s="218" t="s">
        <v>34</v>
      </c>
      <c r="F175" s="219" t="s">
        <v>255</v>
      </c>
      <c r="G175" s="217"/>
      <c r="H175" s="220">
        <v>0.12632332800000001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145</v>
      </c>
      <c r="AU175" s="226" t="s">
        <v>85</v>
      </c>
      <c r="AV175" s="12" t="s">
        <v>85</v>
      </c>
      <c r="AW175" s="12" t="s">
        <v>99</v>
      </c>
      <c r="AX175" s="12" t="s">
        <v>25</v>
      </c>
      <c r="AY175" s="226" t="s">
        <v>134</v>
      </c>
    </row>
    <row r="176" spans="2:65" s="1" customFormat="1" ht="63.75" customHeight="1">
      <c r="B176" s="40"/>
      <c r="C176" s="191" t="s">
        <v>256</v>
      </c>
      <c r="D176" s="191" t="s">
        <v>136</v>
      </c>
      <c r="E176" s="192" t="s">
        <v>257</v>
      </c>
      <c r="F176" s="193" t="s">
        <v>258</v>
      </c>
      <c r="G176" s="194" t="s">
        <v>250</v>
      </c>
      <c r="H176" s="195">
        <v>2.69</v>
      </c>
      <c r="I176" s="196"/>
      <c r="J176" s="197">
        <f>ROUND(I176*H176,2)</f>
        <v>0</v>
      </c>
      <c r="K176" s="193" t="s">
        <v>140</v>
      </c>
      <c r="L176" s="60"/>
      <c r="M176" s="198" t="s">
        <v>34</v>
      </c>
      <c r="N176" s="199" t="s">
        <v>49</v>
      </c>
      <c r="O176" s="41"/>
      <c r="P176" s="200">
        <f>O176*H176</f>
        <v>0</v>
      </c>
      <c r="Q176" s="200">
        <v>1.03003</v>
      </c>
      <c r="R176" s="200">
        <f>Q176*H176</f>
        <v>2.7707807</v>
      </c>
      <c r="S176" s="200">
        <v>0</v>
      </c>
      <c r="T176" s="201">
        <f>S176*H176</f>
        <v>0</v>
      </c>
      <c r="AR176" s="23" t="s">
        <v>141</v>
      </c>
      <c r="AT176" s="23" t="s">
        <v>136</v>
      </c>
      <c r="AU176" s="23" t="s">
        <v>85</v>
      </c>
      <c r="AY176" s="23" t="s">
        <v>134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23" t="s">
        <v>141</v>
      </c>
      <c r="BK176" s="202">
        <f>ROUND(I176*H176,2)</f>
        <v>0</v>
      </c>
      <c r="BL176" s="23" t="s">
        <v>141</v>
      </c>
      <c r="BM176" s="23" t="s">
        <v>259</v>
      </c>
    </row>
    <row r="177" spans="2:65" s="1" customFormat="1" ht="156">
      <c r="B177" s="40"/>
      <c r="C177" s="62"/>
      <c r="D177" s="203" t="s">
        <v>143</v>
      </c>
      <c r="E177" s="62"/>
      <c r="F177" s="204" t="s">
        <v>252</v>
      </c>
      <c r="G177" s="62"/>
      <c r="H177" s="62"/>
      <c r="I177" s="162"/>
      <c r="J177" s="62"/>
      <c r="K177" s="62"/>
      <c r="L177" s="60"/>
      <c r="M177" s="205"/>
      <c r="N177" s="41"/>
      <c r="O177" s="41"/>
      <c r="P177" s="41"/>
      <c r="Q177" s="41"/>
      <c r="R177" s="41"/>
      <c r="S177" s="41"/>
      <c r="T177" s="77"/>
      <c r="AT177" s="23" t="s">
        <v>143</v>
      </c>
      <c r="AU177" s="23" t="s">
        <v>85</v>
      </c>
    </row>
    <row r="178" spans="2:65" s="11" customFormat="1" ht="12">
      <c r="B178" s="206"/>
      <c r="C178" s="207"/>
      <c r="D178" s="203" t="s">
        <v>145</v>
      </c>
      <c r="E178" s="208" t="s">
        <v>34</v>
      </c>
      <c r="F178" s="209" t="s">
        <v>239</v>
      </c>
      <c r="G178" s="207"/>
      <c r="H178" s="208" t="s">
        <v>34</v>
      </c>
      <c r="I178" s="210"/>
      <c r="J178" s="207"/>
      <c r="K178" s="207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145</v>
      </c>
      <c r="AU178" s="215" t="s">
        <v>85</v>
      </c>
      <c r="AV178" s="11" t="s">
        <v>25</v>
      </c>
      <c r="AW178" s="11" t="s">
        <v>99</v>
      </c>
      <c r="AX178" s="11" t="s">
        <v>76</v>
      </c>
      <c r="AY178" s="215" t="s">
        <v>134</v>
      </c>
    </row>
    <row r="179" spans="2:65" s="11" customFormat="1" ht="12">
      <c r="B179" s="206"/>
      <c r="C179" s="207"/>
      <c r="D179" s="203" t="s">
        <v>145</v>
      </c>
      <c r="E179" s="208" t="s">
        <v>34</v>
      </c>
      <c r="F179" s="209" t="s">
        <v>260</v>
      </c>
      <c r="G179" s="207"/>
      <c r="H179" s="208" t="s">
        <v>34</v>
      </c>
      <c r="I179" s="210"/>
      <c r="J179" s="207"/>
      <c r="K179" s="207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145</v>
      </c>
      <c r="AU179" s="215" t="s">
        <v>85</v>
      </c>
      <c r="AV179" s="11" t="s">
        <v>25</v>
      </c>
      <c r="AW179" s="11" t="s">
        <v>99</v>
      </c>
      <c r="AX179" s="11" t="s">
        <v>76</v>
      </c>
      <c r="AY179" s="215" t="s">
        <v>134</v>
      </c>
    </row>
    <row r="180" spans="2:65" s="11" customFormat="1" ht="12">
      <c r="B180" s="206"/>
      <c r="C180" s="207"/>
      <c r="D180" s="203" t="s">
        <v>145</v>
      </c>
      <c r="E180" s="208" t="s">
        <v>34</v>
      </c>
      <c r="F180" s="209" t="s">
        <v>217</v>
      </c>
      <c r="G180" s="207"/>
      <c r="H180" s="208" t="s">
        <v>34</v>
      </c>
      <c r="I180" s="210"/>
      <c r="J180" s="207"/>
      <c r="K180" s="207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145</v>
      </c>
      <c r="AU180" s="215" t="s">
        <v>85</v>
      </c>
      <c r="AV180" s="11" t="s">
        <v>25</v>
      </c>
      <c r="AW180" s="11" t="s">
        <v>99</v>
      </c>
      <c r="AX180" s="11" t="s">
        <v>76</v>
      </c>
      <c r="AY180" s="215" t="s">
        <v>134</v>
      </c>
    </row>
    <row r="181" spans="2:65" s="11" customFormat="1" ht="12">
      <c r="B181" s="206"/>
      <c r="C181" s="207"/>
      <c r="D181" s="203" t="s">
        <v>145</v>
      </c>
      <c r="E181" s="208" t="s">
        <v>34</v>
      </c>
      <c r="F181" s="209" t="s">
        <v>261</v>
      </c>
      <c r="G181" s="207"/>
      <c r="H181" s="208" t="s">
        <v>34</v>
      </c>
      <c r="I181" s="210"/>
      <c r="J181" s="207"/>
      <c r="K181" s="207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145</v>
      </c>
      <c r="AU181" s="215" t="s">
        <v>85</v>
      </c>
      <c r="AV181" s="11" t="s">
        <v>25</v>
      </c>
      <c r="AW181" s="11" t="s">
        <v>99</v>
      </c>
      <c r="AX181" s="11" t="s">
        <v>76</v>
      </c>
      <c r="AY181" s="215" t="s">
        <v>134</v>
      </c>
    </row>
    <row r="182" spans="2:65" s="12" customFormat="1" ht="12">
      <c r="B182" s="216"/>
      <c r="C182" s="217"/>
      <c r="D182" s="203" t="s">
        <v>145</v>
      </c>
      <c r="E182" s="218" t="s">
        <v>34</v>
      </c>
      <c r="F182" s="219" t="s">
        <v>262</v>
      </c>
      <c r="G182" s="217"/>
      <c r="H182" s="220">
        <v>1.1450418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145</v>
      </c>
      <c r="AU182" s="226" t="s">
        <v>85</v>
      </c>
      <c r="AV182" s="12" t="s">
        <v>85</v>
      </c>
      <c r="AW182" s="12" t="s">
        <v>99</v>
      </c>
      <c r="AX182" s="12" t="s">
        <v>76</v>
      </c>
      <c r="AY182" s="226" t="s">
        <v>134</v>
      </c>
    </row>
    <row r="183" spans="2:65" s="11" customFormat="1" ht="12">
      <c r="B183" s="206"/>
      <c r="C183" s="207"/>
      <c r="D183" s="203" t="s">
        <v>145</v>
      </c>
      <c r="E183" s="208" t="s">
        <v>34</v>
      </c>
      <c r="F183" s="209" t="s">
        <v>263</v>
      </c>
      <c r="G183" s="207"/>
      <c r="H183" s="208" t="s">
        <v>34</v>
      </c>
      <c r="I183" s="210"/>
      <c r="J183" s="207"/>
      <c r="K183" s="207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145</v>
      </c>
      <c r="AU183" s="215" t="s">
        <v>85</v>
      </c>
      <c r="AV183" s="11" t="s">
        <v>25</v>
      </c>
      <c r="AW183" s="11" t="s">
        <v>99</v>
      </c>
      <c r="AX183" s="11" t="s">
        <v>76</v>
      </c>
      <c r="AY183" s="215" t="s">
        <v>134</v>
      </c>
    </row>
    <row r="184" spans="2:65" s="12" customFormat="1" ht="12">
      <c r="B184" s="216"/>
      <c r="C184" s="217"/>
      <c r="D184" s="203" t="s">
        <v>145</v>
      </c>
      <c r="E184" s="218" t="s">
        <v>34</v>
      </c>
      <c r="F184" s="219" t="s">
        <v>264</v>
      </c>
      <c r="G184" s="217"/>
      <c r="H184" s="220">
        <v>0.1030239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145</v>
      </c>
      <c r="AU184" s="226" t="s">
        <v>85</v>
      </c>
      <c r="AV184" s="12" t="s">
        <v>85</v>
      </c>
      <c r="AW184" s="12" t="s">
        <v>99</v>
      </c>
      <c r="AX184" s="12" t="s">
        <v>76</v>
      </c>
      <c r="AY184" s="226" t="s">
        <v>134</v>
      </c>
    </row>
    <row r="185" spans="2:65" s="11" customFormat="1" ht="12">
      <c r="B185" s="206"/>
      <c r="C185" s="207"/>
      <c r="D185" s="203" t="s">
        <v>145</v>
      </c>
      <c r="E185" s="208" t="s">
        <v>34</v>
      </c>
      <c r="F185" s="209" t="s">
        <v>219</v>
      </c>
      <c r="G185" s="207"/>
      <c r="H185" s="208" t="s">
        <v>34</v>
      </c>
      <c r="I185" s="210"/>
      <c r="J185" s="207"/>
      <c r="K185" s="207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145</v>
      </c>
      <c r="AU185" s="215" t="s">
        <v>85</v>
      </c>
      <c r="AV185" s="11" t="s">
        <v>25</v>
      </c>
      <c r="AW185" s="11" t="s">
        <v>99</v>
      </c>
      <c r="AX185" s="11" t="s">
        <v>76</v>
      </c>
      <c r="AY185" s="215" t="s">
        <v>134</v>
      </c>
    </row>
    <row r="186" spans="2:65" s="12" customFormat="1" ht="12">
      <c r="B186" s="216"/>
      <c r="C186" s="217"/>
      <c r="D186" s="203" t="s">
        <v>145</v>
      </c>
      <c r="E186" s="218" t="s">
        <v>34</v>
      </c>
      <c r="F186" s="219" t="s">
        <v>265</v>
      </c>
      <c r="G186" s="217"/>
      <c r="H186" s="220">
        <v>1.4167860000000001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145</v>
      </c>
      <c r="AU186" s="226" t="s">
        <v>85</v>
      </c>
      <c r="AV186" s="12" t="s">
        <v>85</v>
      </c>
      <c r="AW186" s="12" t="s">
        <v>99</v>
      </c>
      <c r="AX186" s="12" t="s">
        <v>76</v>
      </c>
      <c r="AY186" s="226" t="s">
        <v>134</v>
      </c>
    </row>
    <row r="187" spans="2:65" s="11" customFormat="1" ht="12">
      <c r="B187" s="206"/>
      <c r="C187" s="207"/>
      <c r="D187" s="203" t="s">
        <v>145</v>
      </c>
      <c r="E187" s="208" t="s">
        <v>34</v>
      </c>
      <c r="F187" s="209" t="s">
        <v>230</v>
      </c>
      <c r="G187" s="207"/>
      <c r="H187" s="208" t="s">
        <v>34</v>
      </c>
      <c r="I187" s="210"/>
      <c r="J187" s="207"/>
      <c r="K187" s="207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145</v>
      </c>
      <c r="AU187" s="215" t="s">
        <v>85</v>
      </c>
      <c r="AV187" s="11" t="s">
        <v>25</v>
      </c>
      <c r="AW187" s="11" t="s">
        <v>99</v>
      </c>
      <c r="AX187" s="11" t="s">
        <v>76</v>
      </c>
      <c r="AY187" s="215" t="s">
        <v>134</v>
      </c>
    </row>
    <row r="188" spans="2:65" s="12" customFormat="1" ht="12">
      <c r="B188" s="216"/>
      <c r="C188" s="217"/>
      <c r="D188" s="203" t="s">
        <v>145</v>
      </c>
      <c r="E188" s="218" t="s">
        <v>34</v>
      </c>
      <c r="F188" s="219" t="s">
        <v>266</v>
      </c>
      <c r="G188" s="217"/>
      <c r="H188" s="220">
        <v>1.738E-2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145</v>
      </c>
      <c r="AU188" s="226" t="s">
        <v>85</v>
      </c>
      <c r="AV188" s="12" t="s">
        <v>85</v>
      </c>
      <c r="AW188" s="12" t="s">
        <v>99</v>
      </c>
      <c r="AX188" s="12" t="s">
        <v>76</v>
      </c>
      <c r="AY188" s="226" t="s">
        <v>134</v>
      </c>
    </row>
    <row r="189" spans="2:65" s="12" customFormat="1" ht="12">
      <c r="B189" s="216"/>
      <c r="C189" s="217"/>
      <c r="D189" s="203" t="s">
        <v>145</v>
      </c>
      <c r="E189" s="218" t="s">
        <v>34</v>
      </c>
      <c r="F189" s="219" t="s">
        <v>267</v>
      </c>
      <c r="G189" s="217"/>
      <c r="H189" s="220">
        <v>7.9000000000000008E-3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145</v>
      </c>
      <c r="AU189" s="226" t="s">
        <v>85</v>
      </c>
      <c r="AV189" s="12" t="s">
        <v>85</v>
      </c>
      <c r="AW189" s="12" t="s">
        <v>99</v>
      </c>
      <c r="AX189" s="12" t="s">
        <v>76</v>
      </c>
      <c r="AY189" s="226" t="s">
        <v>134</v>
      </c>
    </row>
    <row r="190" spans="2:65" s="13" customFormat="1" ht="12">
      <c r="B190" s="237"/>
      <c r="C190" s="238"/>
      <c r="D190" s="203" t="s">
        <v>145</v>
      </c>
      <c r="E190" s="239" t="s">
        <v>34</v>
      </c>
      <c r="F190" s="240" t="s">
        <v>185</v>
      </c>
      <c r="G190" s="238"/>
      <c r="H190" s="241">
        <v>2.6901316999999998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AT190" s="247" t="s">
        <v>145</v>
      </c>
      <c r="AU190" s="247" t="s">
        <v>85</v>
      </c>
      <c r="AV190" s="13" t="s">
        <v>141</v>
      </c>
      <c r="AW190" s="13" t="s">
        <v>99</v>
      </c>
      <c r="AX190" s="13" t="s">
        <v>25</v>
      </c>
      <c r="AY190" s="247" t="s">
        <v>134</v>
      </c>
    </row>
    <row r="191" spans="2:65" s="1" customFormat="1" ht="25.5" customHeight="1">
      <c r="B191" s="40"/>
      <c r="C191" s="191" t="s">
        <v>268</v>
      </c>
      <c r="D191" s="191" t="s">
        <v>136</v>
      </c>
      <c r="E191" s="192" t="s">
        <v>269</v>
      </c>
      <c r="F191" s="193" t="s">
        <v>270</v>
      </c>
      <c r="G191" s="194" t="s">
        <v>179</v>
      </c>
      <c r="H191" s="195">
        <v>30.4</v>
      </c>
      <c r="I191" s="196"/>
      <c r="J191" s="197">
        <f>ROUND(I191*H191,2)</f>
        <v>0</v>
      </c>
      <c r="K191" s="193" t="s">
        <v>140</v>
      </c>
      <c r="L191" s="60"/>
      <c r="M191" s="198" t="s">
        <v>34</v>
      </c>
      <c r="N191" s="199" t="s">
        <v>49</v>
      </c>
      <c r="O191" s="41"/>
      <c r="P191" s="200">
        <f>O191*H191</f>
        <v>0</v>
      </c>
      <c r="Q191" s="200">
        <v>1.8600000000000001E-3</v>
      </c>
      <c r="R191" s="200">
        <f>Q191*H191</f>
        <v>5.6544000000000004E-2</v>
      </c>
      <c r="S191" s="200">
        <v>0</v>
      </c>
      <c r="T191" s="201">
        <f>S191*H191</f>
        <v>0</v>
      </c>
      <c r="AR191" s="23" t="s">
        <v>141</v>
      </c>
      <c r="AT191" s="23" t="s">
        <v>136</v>
      </c>
      <c r="AU191" s="23" t="s">
        <v>85</v>
      </c>
      <c r="AY191" s="23" t="s">
        <v>134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3" t="s">
        <v>141</v>
      </c>
      <c r="BK191" s="202">
        <f>ROUND(I191*H191,2)</f>
        <v>0</v>
      </c>
      <c r="BL191" s="23" t="s">
        <v>141</v>
      </c>
      <c r="BM191" s="23" t="s">
        <v>271</v>
      </c>
    </row>
    <row r="192" spans="2:65" s="1" customFormat="1" ht="72">
      <c r="B192" s="40"/>
      <c r="C192" s="62"/>
      <c r="D192" s="203" t="s">
        <v>143</v>
      </c>
      <c r="E192" s="62"/>
      <c r="F192" s="204" t="s">
        <v>272</v>
      </c>
      <c r="G192" s="62"/>
      <c r="H192" s="62"/>
      <c r="I192" s="162"/>
      <c r="J192" s="62"/>
      <c r="K192" s="62"/>
      <c r="L192" s="60"/>
      <c r="M192" s="205"/>
      <c r="N192" s="41"/>
      <c r="O192" s="41"/>
      <c r="P192" s="41"/>
      <c r="Q192" s="41"/>
      <c r="R192" s="41"/>
      <c r="S192" s="41"/>
      <c r="T192" s="77"/>
      <c r="AT192" s="23" t="s">
        <v>143</v>
      </c>
      <c r="AU192" s="23" t="s">
        <v>85</v>
      </c>
    </row>
    <row r="193" spans="2:65" s="11" customFormat="1" ht="12">
      <c r="B193" s="206"/>
      <c r="C193" s="207"/>
      <c r="D193" s="203" t="s">
        <v>145</v>
      </c>
      <c r="E193" s="208" t="s">
        <v>34</v>
      </c>
      <c r="F193" s="209" t="s">
        <v>226</v>
      </c>
      <c r="G193" s="207"/>
      <c r="H193" s="208" t="s">
        <v>34</v>
      </c>
      <c r="I193" s="210"/>
      <c r="J193" s="207"/>
      <c r="K193" s="207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145</v>
      </c>
      <c r="AU193" s="215" t="s">
        <v>85</v>
      </c>
      <c r="AV193" s="11" t="s">
        <v>25</v>
      </c>
      <c r="AW193" s="11" t="s">
        <v>99</v>
      </c>
      <c r="AX193" s="11" t="s">
        <v>76</v>
      </c>
      <c r="AY193" s="215" t="s">
        <v>134</v>
      </c>
    </row>
    <row r="194" spans="2:65" s="11" customFormat="1" ht="24">
      <c r="B194" s="206"/>
      <c r="C194" s="207"/>
      <c r="D194" s="203" t="s">
        <v>145</v>
      </c>
      <c r="E194" s="208" t="s">
        <v>34</v>
      </c>
      <c r="F194" s="209" t="s">
        <v>273</v>
      </c>
      <c r="G194" s="207"/>
      <c r="H194" s="208" t="s">
        <v>34</v>
      </c>
      <c r="I194" s="210"/>
      <c r="J194" s="207"/>
      <c r="K194" s="207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145</v>
      </c>
      <c r="AU194" s="215" t="s">
        <v>85</v>
      </c>
      <c r="AV194" s="11" t="s">
        <v>25</v>
      </c>
      <c r="AW194" s="11" t="s">
        <v>99</v>
      </c>
      <c r="AX194" s="11" t="s">
        <v>76</v>
      </c>
      <c r="AY194" s="215" t="s">
        <v>134</v>
      </c>
    </row>
    <row r="195" spans="2:65" s="11" customFormat="1" ht="12">
      <c r="B195" s="206"/>
      <c r="C195" s="207"/>
      <c r="D195" s="203" t="s">
        <v>145</v>
      </c>
      <c r="E195" s="208" t="s">
        <v>34</v>
      </c>
      <c r="F195" s="209" t="s">
        <v>217</v>
      </c>
      <c r="G195" s="207"/>
      <c r="H195" s="208" t="s">
        <v>34</v>
      </c>
      <c r="I195" s="210"/>
      <c r="J195" s="207"/>
      <c r="K195" s="207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145</v>
      </c>
      <c r="AU195" s="215" t="s">
        <v>85</v>
      </c>
      <c r="AV195" s="11" t="s">
        <v>25</v>
      </c>
      <c r="AW195" s="11" t="s">
        <v>99</v>
      </c>
      <c r="AX195" s="11" t="s">
        <v>76</v>
      </c>
      <c r="AY195" s="215" t="s">
        <v>134</v>
      </c>
    </row>
    <row r="196" spans="2:65" s="11" customFormat="1" ht="12">
      <c r="B196" s="206"/>
      <c r="C196" s="207"/>
      <c r="D196" s="203" t="s">
        <v>145</v>
      </c>
      <c r="E196" s="208" t="s">
        <v>34</v>
      </c>
      <c r="F196" s="209" t="s">
        <v>274</v>
      </c>
      <c r="G196" s="207"/>
      <c r="H196" s="208" t="s">
        <v>34</v>
      </c>
      <c r="I196" s="210"/>
      <c r="J196" s="207"/>
      <c r="K196" s="207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145</v>
      </c>
      <c r="AU196" s="215" t="s">
        <v>85</v>
      </c>
      <c r="AV196" s="11" t="s">
        <v>25</v>
      </c>
      <c r="AW196" s="11" t="s">
        <v>99</v>
      </c>
      <c r="AX196" s="11" t="s">
        <v>76</v>
      </c>
      <c r="AY196" s="215" t="s">
        <v>134</v>
      </c>
    </row>
    <row r="197" spans="2:65" s="12" customFormat="1" ht="12">
      <c r="B197" s="216"/>
      <c r="C197" s="217"/>
      <c r="D197" s="203" t="s">
        <v>145</v>
      </c>
      <c r="E197" s="218" t="s">
        <v>34</v>
      </c>
      <c r="F197" s="219" t="s">
        <v>275</v>
      </c>
      <c r="G197" s="217"/>
      <c r="H197" s="220">
        <v>12.8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145</v>
      </c>
      <c r="AU197" s="226" t="s">
        <v>85</v>
      </c>
      <c r="AV197" s="12" t="s">
        <v>85</v>
      </c>
      <c r="AW197" s="12" t="s">
        <v>99</v>
      </c>
      <c r="AX197" s="12" t="s">
        <v>76</v>
      </c>
      <c r="AY197" s="226" t="s">
        <v>134</v>
      </c>
    </row>
    <row r="198" spans="2:65" s="11" customFormat="1" ht="12">
      <c r="B198" s="206"/>
      <c r="C198" s="207"/>
      <c r="D198" s="203" t="s">
        <v>145</v>
      </c>
      <c r="E198" s="208" t="s">
        <v>34</v>
      </c>
      <c r="F198" s="209" t="s">
        <v>276</v>
      </c>
      <c r="G198" s="207"/>
      <c r="H198" s="208" t="s">
        <v>34</v>
      </c>
      <c r="I198" s="210"/>
      <c r="J198" s="207"/>
      <c r="K198" s="207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145</v>
      </c>
      <c r="AU198" s="215" t="s">
        <v>85</v>
      </c>
      <c r="AV198" s="11" t="s">
        <v>25</v>
      </c>
      <c r="AW198" s="11" t="s">
        <v>99</v>
      </c>
      <c r="AX198" s="11" t="s">
        <v>76</v>
      </c>
      <c r="AY198" s="215" t="s">
        <v>134</v>
      </c>
    </row>
    <row r="199" spans="2:65" s="12" customFormat="1" ht="12">
      <c r="B199" s="216"/>
      <c r="C199" s="217"/>
      <c r="D199" s="203" t="s">
        <v>145</v>
      </c>
      <c r="E199" s="218" t="s">
        <v>34</v>
      </c>
      <c r="F199" s="219" t="s">
        <v>277</v>
      </c>
      <c r="G199" s="217"/>
      <c r="H199" s="220">
        <v>4.8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145</v>
      </c>
      <c r="AU199" s="226" t="s">
        <v>85</v>
      </c>
      <c r="AV199" s="12" t="s">
        <v>85</v>
      </c>
      <c r="AW199" s="12" t="s">
        <v>99</v>
      </c>
      <c r="AX199" s="12" t="s">
        <v>76</v>
      </c>
      <c r="AY199" s="226" t="s">
        <v>134</v>
      </c>
    </row>
    <row r="200" spans="2:65" s="11" customFormat="1" ht="12">
      <c r="B200" s="206"/>
      <c r="C200" s="207"/>
      <c r="D200" s="203" t="s">
        <v>145</v>
      </c>
      <c r="E200" s="208" t="s">
        <v>34</v>
      </c>
      <c r="F200" s="209" t="s">
        <v>219</v>
      </c>
      <c r="G200" s="207"/>
      <c r="H200" s="208" t="s">
        <v>34</v>
      </c>
      <c r="I200" s="210"/>
      <c r="J200" s="207"/>
      <c r="K200" s="207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145</v>
      </c>
      <c r="AU200" s="215" t="s">
        <v>85</v>
      </c>
      <c r="AV200" s="11" t="s">
        <v>25</v>
      </c>
      <c r="AW200" s="11" t="s">
        <v>99</v>
      </c>
      <c r="AX200" s="11" t="s">
        <v>76</v>
      </c>
      <c r="AY200" s="215" t="s">
        <v>134</v>
      </c>
    </row>
    <row r="201" spans="2:65" s="11" customFormat="1" ht="12">
      <c r="B201" s="206"/>
      <c r="C201" s="207"/>
      <c r="D201" s="203" t="s">
        <v>145</v>
      </c>
      <c r="E201" s="208" t="s">
        <v>34</v>
      </c>
      <c r="F201" s="209" t="s">
        <v>274</v>
      </c>
      <c r="G201" s="207"/>
      <c r="H201" s="208" t="s">
        <v>34</v>
      </c>
      <c r="I201" s="210"/>
      <c r="J201" s="207"/>
      <c r="K201" s="207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145</v>
      </c>
      <c r="AU201" s="215" t="s">
        <v>85</v>
      </c>
      <c r="AV201" s="11" t="s">
        <v>25</v>
      </c>
      <c r="AW201" s="11" t="s">
        <v>99</v>
      </c>
      <c r="AX201" s="11" t="s">
        <v>76</v>
      </c>
      <c r="AY201" s="215" t="s">
        <v>134</v>
      </c>
    </row>
    <row r="202" spans="2:65" s="12" customFormat="1" ht="12">
      <c r="B202" s="216"/>
      <c r="C202" s="217"/>
      <c r="D202" s="203" t="s">
        <v>145</v>
      </c>
      <c r="E202" s="218" t="s">
        <v>34</v>
      </c>
      <c r="F202" s="219" t="s">
        <v>275</v>
      </c>
      <c r="G202" s="217"/>
      <c r="H202" s="220">
        <v>12.8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145</v>
      </c>
      <c r="AU202" s="226" t="s">
        <v>85</v>
      </c>
      <c r="AV202" s="12" t="s">
        <v>85</v>
      </c>
      <c r="AW202" s="12" t="s">
        <v>99</v>
      </c>
      <c r="AX202" s="12" t="s">
        <v>76</v>
      </c>
      <c r="AY202" s="226" t="s">
        <v>134</v>
      </c>
    </row>
    <row r="203" spans="2:65" s="13" customFormat="1" ht="12">
      <c r="B203" s="237"/>
      <c r="C203" s="238"/>
      <c r="D203" s="203" t="s">
        <v>145</v>
      </c>
      <c r="E203" s="239" t="s">
        <v>34</v>
      </c>
      <c r="F203" s="240" t="s">
        <v>185</v>
      </c>
      <c r="G203" s="238"/>
      <c r="H203" s="241">
        <v>30.4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AT203" s="247" t="s">
        <v>145</v>
      </c>
      <c r="AU203" s="247" t="s">
        <v>85</v>
      </c>
      <c r="AV203" s="13" t="s">
        <v>141</v>
      </c>
      <c r="AW203" s="13" t="s">
        <v>99</v>
      </c>
      <c r="AX203" s="13" t="s">
        <v>25</v>
      </c>
      <c r="AY203" s="247" t="s">
        <v>134</v>
      </c>
    </row>
    <row r="204" spans="2:65" s="10" customFormat="1" ht="29.85" customHeight="1">
      <c r="B204" s="175"/>
      <c r="C204" s="176"/>
      <c r="D204" s="177" t="s">
        <v>75</v>
      </c>
      <c r="E204" s="189" t="s">
        <v>141</v>
      </c>
      <c r="F204" s="189" t="s">
        <v>278</v>
      </c>
      <c r="G204" s="176"/>
      <c r="H204" s="176"/>
      <c r="I204" s="179"/>
      <c r="J204" s="190">
        <f>BK204</f>
        <v>0</v>
      </c>
      <c r="K204" s="176"/>
      <c r="L204" s="181"/>
      <c r="M204" s="182"/>
      <c r="N204" s="183"/>
      <c r="O204" s="183"/>
      <c r="P204" s="184">
        <f>SUM(P205:P215)</f>
        <v>0</v>
      </c>
      <c r="Q204" s="183"/>
      <c r="R204" s="184">
        <f>SUM(R205:R215)</f>
        <v>0.434</v>
      </c>
      <c r="S204" s="183"/>
      <c r="T204" s="185">
        <f>SUM(T205:T215)</f>
        <v>0</v>
      </c>
      <c r="AR204" s="186" t="s">
        <v>25</v>
      </c>
      <c r="AT204" s="187" t="s">
        <v>75</v>
      </c>
      <c r="AU204" s="187" t="s">
        <v>25</v>
      </c>
      <c r="AY204" s="186" t="s">
        <v>134</v>
      </c>
      <c r="BK204" s="188">
        <f>SUM(BK205:BK215)</f>
        <v>0</v>
      </c>
    </row>
    <row r="205" spans="2:65" s="1" customFormat="1" ht="25.5" customHeight="1">
      <c r="B205" s="40"/>
      <c r="C205" s="191" t="s">
        <v>279</v>
      </c>
      <c r="D205" s="191" t="s">
        <v>136</v>
      </c>
      <c r="E205" s="192" t="s">
        <v>280</v>
      </c>
      <c r="F205" s="193" t="s">
        <v>281</v>
      </c>
      <c r="G205" s="194" t="s">
        <v>156</v>
      </c>
      <c r="H205" s="195">
        <v>17.5</v>
      </c>
      <c r="I205" s="196"/>
      <c r="J205" s="197">
        <f>ROUND(I205*H205,2)</f>
        <v>0</v>
      </c>
      <c r="K205" s="193" t="s">
        <v>34</v>
      </c>
      <c r="L205" s="60"/>
      <c r="M205" s="198" t="s">
        <v>34</v>
      </c>
      <c r="N205" s="199" t="s">
        <v>49</v>
      </c>
      <c r="O205" s="41"/>
      <c r="P205" s="200">
        <f>O205*H205</f>
        <v>0</v>
      </c>
      <c r="Q205" s="200">
        <v>2.4799999999999999E-2</v>
      </c>
      <c r="R205" s="200">
        <f>Q205*H205</f>
        <v>0.434</v>
      </c>
      <c r="S205" s="200">
        <v>0</v>
      </c>
      <c r="T205" s="201">
        <f>S205*H205</f>
        <v>0</v>
      </c>
      <c r="AR205" s="23" t="s">
        <v>141</v>
      </c>
      <c r="AT205" s="23" t="s">
        <v>136</v>
      </c>
      <c r="AU205" s="23" t="s">
        <v>85</v>
      </c>
      <c r="AY205" s="23" t="s">
        <v>134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23" t="s">
        <v>141</v>
      </c>
      <c r="BK205" s="202">
        <f>ROUND(I205*H205,2)</f>
        <v>0</v>
      </c>
      <c r="BL205" s="23" t="s">
        <v>141</v>
      </c>
      <c r="BM205" s="23" t="s">
        <v>282</v>
      </c>
    </row>
    <row r="206" spans="2:65" s="11" customFormat="1" ht="12">
      <c r="B206" s="206"/>
      <c r="C206" s="207"/>
      <c r="D206" s="203" t="s">
        <v>145</v>
      </c>
      <c r="E206" s="208" t="s">
        <v>34</v>
      </c>
      <c r="F206" s="209" t="s">
        <v>283</v>
      </c>
      <c r="G206" s="207"/>
      <c r="H206" s="208" t="s">
        <v>34</v>
      </c>
      <c r="I206" s="210"/>
      <c r="J206" s="207"/>
      <c r="K206" s="207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145</v>
      </c>
      <c r="AU206" s="215" t="s">
        <v>85</v>
      </c>
      <c r="AV206" s="11" t="s">
        <v>25</v>
      </c>
      <c r="AW206" s="11" t="s">
        <v>99</v>
      </c>
      <c r="AX206" s="11" t="s">
        <v>76</v>
      </c>
      <c r="AY206" s="215" t="s">
        <v>134</v>
      </c>
    </row>
    <row r="207" spans="2:65" s="11" customFormat="1" ht="12">
      <c r="B207" s="206"/>
      <c r="C207" s="207"/>
      <c r="D207" s="203" t="s">
        <v>145</v>
      </c>
      <c r="E207" s="208" t="s">
        <v>34</v>
      </c>
      <c r="F207" s="209" t="s">
        <v>284</v>
      </c>
      <c r="G207" s="207"/>
      <c r="H207" s="208" t="s">
        <v>34</v>
      </c>
      <c r="I207" s="210"/>
      <c r="J207" s="207"/>
      <c r="K207" s="207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145</v>
      </c>
      <c r="AU207" s="215" t="s">
        <v>85</v>
      </c>
      <c r="AV207" s="11" t="s">
        <v>25</v>
      </c>
      <c r="AW207" s="11" t="s">
        <v>99</v>
      </c>
      <c r="AX207" s="11" t="s">
        <v>76</v>
      </c>
      <c r="AY207" s="215" t="s">
        <v>134</v>
      </c>
    </row>
    <row r="208" spans="2:65" s="11" customFormat="1" ht="12">
      <c r="B208" s="206"/>
      <c r="C208" s="207"/>
      <c r="D208" s="203" t="s">
        <v>145</v>
      </c>
      <c r="E208" s="208" t="s">
        <v>34</v>
      </c>
      <c r="F208" s="209" t="s">
        <v>182</v>
      </c>
      <c r="G208" s="207"/>
      <c r="H208" s="208" t="s">
        <v>34</v>
      </c>
      <c r="I208" s="210"/>
      <c r="J208" s="207"/>
      <c r="K208" s="207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145</v>
      </c>
      <c r="AU208" s="215" t="s">
        <v>85</v>
      </c>
      <c r="AV208" s="11" t="s">
        <v>25</v>
      </c>
      <c r="AW208" s="11" t="s">
        <v>99</v>
      </c>
      <c r="AX208" s="11" t="s">
        <v>76</v>
      </c>
      <c r="AY208" s="215" t="s">
        <v>134</v>
      </c>
    </row>
    <row r="209" spans="2:65" s="12" customFormat="1" ht="12">
      <c r="B209" s="216"/>
      <c r="C209" s="217"/>
      <c r="D209" s="203" t="s">
        <v>145</v>
      </c>
      <c r="E209" s="218" t="s">
        <v>34</v>
      </c>
      <c r="F209" s="219" t="s">
        <v>285</v>
      </c>
      <c r="G209" s="217"/>
      <c r="H209" s="220">
        <v>8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145</v>
      </c>
      <c r="AU209" s="226" t="s">
        <v>85</v>
      </c>
      <c r="AV209" s="12" t="s">
        <v>85</v>
      </c>
      <c r="AW209" s="12" t="s">
        <v>99</v>
      </c>
      <c r="AX209" s="12" t="s">
        <v>76</v>
      </c>
      <c r="AY209" s="226" t="s">
        <v>134</v>
      </c>
    </row>
    <row r="210" spans="2:65" s="11" customFormat="1" ht="12">
      <c r="B210" s="206"/>
      <c r="C210" s="207"/>
      <c r="D210" s="203" t="s">
        <v>145</v>
      </c>
      <c r="E210" s="208" t="s">
        <v>34</v>
      </c>
      <c r="F210" s="209" t="s">
        <v>184</v>
      </c>
      <c r="G210" s="207"/>
      <c r="H210" s="208" t="s">
        <v>34</v>
      </c>
      <c r="I210" s="210"/>
      <c r="J210" s="207"/>
      <c r="K210" s="207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145</v>
      </c>
      <c r="AU210" s="215" t="s">
        <v>85</v>
      </c>
      <c r="AV210" s="11" t="s">
        <v>25</v>
      </c>
      <c r="AW210" s="11" t="s">
        <v>99</v>
      </c>
      <c r="AX210" s="11" t="s">
        <v>76</v>
      </c>
      <c r="AY210" s="215" t="s">
        <v>134</v>
      </c>
    </row>
    <row r="211" spans="2:65" s="12" customFormat="1" ht="12">
      <c r="B211" s="216"/>
      <c r="C211" s="217"/>
      <c r="D211" s="203" t="s">
        <v>145</v>
      </c>
      <c r="E211" s="218" t="s">
        <v>34</v>
      </c>
      <c r="F211" s="219" t="s">
        <v>285</v>
      </c>
      <c r="G211" s="217"/>
      <c r="H211" s="220">
        <v>8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145</v>
      </c>
      <c r="AU211" s="226" t="s">
        <v>85</v>
      </c>
      <c r="AV211" s="12" t="s">
        <v>85</v>
      </c>
      <c r="AW211" s="12" t="s">
        <v>99</v>
      </c>
      <c r="AX211" s="12" t="s">
        <v>76</v>
      </c>
      <c r="AY211" s="226" t="s">
        <v>134</v>
      </c>
    </row>
    <row r="212" spans="2:65" s="11" customFormat="1" ht="12">
      <c r="B212" s="206"/>
      <c r="C212" s="207"/>
      <c r="D212" s="203" t="s">
        <v>145</v>
      </c>
      <c r="E212" s="208" t="s">
        <v>34</v>
      </c>
      <c r="F212" s="209" t="s">
        <v>286</v>
      </c>
      <c r="G212" s="207"/>
      <c r="H212" s="208" t="s">
        <v>34</v>
      </c>
      <c r="I212" s="210"/>
      <c r="J212" s="207"/>
      <c r="K212" s="207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145</v>
      </c>
      <c r="AU212" s="215" t="s">
        <v>85</v>
      </c>
      <c r="AV212" s="11" t="s">
        <v>25</v>
      </c>
      <c r="AW212" s="11" t="s">
        <v>99</v>
      </c>
      <c r="AX212" s="11" t="s">
        <v>76</v>
      </c>
      <c r="AY212" s="215" t="s">
        <v>134</v>
      </c>
    </row>
    <row r="213" spans="2:65" s="11" customFormat="1" ht="12">
      <c r="B213" s="206"/>
      <c r="C213" s="207"/>
      <c r="D213" s="203" t="s">
        <v>145</v>
      </c>
      <c r="E213" s="208" t="s">
        <v>34</v>
      </c>
      <c r="F213" s="209" t="s">
        <v>287</v>
      </c>
      <c r="G213" s="207"/>
      <c r="H213" s="208" t="s">
        <v>34</v>
      </c>
      <c r="I213" s="210"/>
      <c r="J213" s="207"/>
      <c r="K213" s="207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145</v>
      </c>
      <c r="AU213" s="215" t="s">
        <v>85</v>
      </c>
      <c r="AV213" s="11" t="s">
        <v>25</v>
      </c>
      <c r="AW213" s="11" t="s">
        <v>99</v>
      </c>
      <c r="AX213" s="11" t="s">
        <v>76</v>
      </c>
      <c r="AY213" s="215" t="s">
        <v>134</v>
      </c>
    </row>
    <row r="214" spans="2:65" s="12" customFormat="1" ht="12">
      <c r="B214" s="216"/>
      <c r="C214" s="217"/>
      <c r="D214" s="203" t="s">
        <v>145</v>
      </c>
      <c r="E214" s="218" t="s">
        <v>34</v>
      </c>
      <c r="F214" s="219" t="s">
        <v>288</v>
      </c>
      <c r="G214" s="217"/>
      <c r="H214" s="220">
        <v>1.5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145</v>
      </c>
      <c r="AU214" s="226" t="s">
        <v>85</v>
      </c>
      <c r="AV214" s="12" t="s">
        <v>85</v>
      </c>
      <c r="AW214" s="12" t="s">
        <v>99</v>
      </c>
      <c r="AX214" s="12" t="s">
        <v>76</v>
      </c>
      <c r="AY214" s="226" t="s">
        <v>134</v>
      </c>
    </row>
    <row r="215" spans="2:65" s="13" customFormat="1" ht="12">
      <c r="B215" s="237"/>
      <c r="C215" s="238"/>
      <c r="D215" s="203" t="s">
        <v>145</v>
      </c>
      <c r="E215" s="239" t="s">
        <v>34</v>
      </c>
      <c r="F215" s="240" t="s">
        <v>185</v>
      </c>
      <c r="G215" s="238"/>
      <c r="H215" s="241">
        <v>17.5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AT215" s="247" t="s">
        <v>145</v>
      </c>
      <c r="AU215" s="247" t="s">
        <v>85</v>
      </c>
      <c r="AV215" s="13" t="s">
        <v>141</v>
      </c>
      <c r="AW215" s="13" t="s">
        <v>99</v>
      </c>
      <c r="AX215" s="13" t="s">
        <v>25</v>
      </c>
      <c r="AY215" s="247" t="s">
        <v>134</v>
      </c>
    </row>
    <row r="216" spans="2:65" s="10" customFormat="1" ht="29.85" customHeight="1">
      <c r="B216" s="175"/>
      <c r="C216" s="176"/>
      <c r="D216" s="177" t="s">
        <v>75</v>
      </c>
      <c r="E216" s="189" t="s">
        <v>199</v>
      </c>
      <c r="F216" s="189" t="s">
        <v>289</v>
      </c>
      <c r="G216" s="176"/>
      <c r="H216" s="176"/>
      <c r="I216" s="179"/>
      <c r="J216" s="190">
        <f>BK216</f>
        <v>0</v>
      </c>
      <c r="K216" s="176"/>
      <c r="L216" s="181"/>
      <c r="M216" s="182"/>
      <c r="N216" s="183"/>
      <c r="O216" s="183"/>
      <c r="P216" s="184">
        <f>SUM(P217:P237)</f>
        <v>0</v>
      </c>
      <c r="Q216" s="183"/>
      <c r="R216" s="184">
        <f>SUM(R217:R237)</f>
        <v>2.2680000000000001E-3</v>
      </c>
      <c r="S216" s="183"/>
      <c r="T216" s="185">
        <f>SUM(T217:T237)</f>
        <v>26.863100000000003</v>
      </c>
      <c r="AR216" s="186" t="s">
        <v>25</v>
      </c>
      <c r="AT216" s="187" t="s">
        <v>75</v>
      </c>
      <c r="AU216" s="187" t="s">
        <v>25</v>
      </c>
      <c r="AY216" s="186" t="s">
        <v>134</v>
      </c>
      <c r="BK216" s="188">
        <f>SUM(BK217:BK237)</f>
        <v>0</v>
      </c>
    </row>
    <row r="217" spans="2:65" s="1" customFormat="1" ht="16.5" customHeight="1">
      <c r="B217" s="40"/>
      <c r="C217" s="191" t="s">
        <v>290</v>
      </c>
      <c r="D217" s="191" t="s">
        <v>136</v>
      </c>
      <c r="E217" s="192" t="s">
        <v>291</v>
      </c>
      <c r="F217" s="193" t="s">
        <v>292</v>
      </c>
      <c r="G217" s="194" t="s">
        <v>156</v>
      </c>
      <c r="H217" s="195">
        <v>3.6</v>
      </c>
      <c r="I217" s="196"/>
      <c r="J217" s="197">
        <f>ROUND(I217*H217,2)</f>
        <v>0</v>
      </c>
      <c r="K217" s="193" t="s">
        <v>140</v>
      </c>
      <c r="L217" s="60"/>
      <c r="M217" s="198" t="s">
        <v>34</v>
      </c>
      <c r="N217" s="199" t="s">
        <v>49</v>
      </c>
      <c r="O217" s="41"/>
      <c r="P217" s="200">
        <f>O217*H217</f>
        <v>0</v>
      </c>
      <c r="Q217" s="200">
        <v>6.3000000000000003E-4</v>
      </c>
      <c r="R217" s="200">
        <f>Q217*H217</f>
        <v>2.2680000000000001E-3</v>
      </c>
      <c r="S217" s="200">
        <v>0</v>
      </c>
      <c r="T217" s="201">
        <f>S217*H217</f>
        <v>0</v>
      </c>
      <c r="AR217" s="23" t="s">
        <v>141</v>
      </c>
      <c r="AT217" s="23" t="s">
        <v>136</v>
      </c>
      <c r="AU217" s="23" t="s">
        <v>85</v>
      </c>
      <c r="AY217" s="23" t="s">
        <v>134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23" t="s">
        <v>141</v>
      </c>
      <c r="BK217" s="202">
        <f>ROUND(I217*H217,2)</f>
        <v>0</v>
      </c>
      <c r="BL217" s="23" t="s">
        <v>141</v>
      </c>
      <c r="BM217" s="23" t="s">
        <v>293</v>
      </c>
    </row>
    <row r="218" spans="2:65" s="1" customFormat="1" ht="120">
      <c r="B218" s="40"/>
      <c r="C218" s="62"/>
      <c r="D218" s="203" t="s">
        <v>143</v>
      </c>
      <c r="E218" s="62"/>
      <c r="F218" s="204" t="s">
        <v>294</v>
      </c>
      <c r="G218" s="62"/>
      <c r="H218" s="62"/>
      <c r="I218" s="162"/>
      <c r="J218" s="62"/>
      <c r="K218" s="62"/>
      <c r="L218" s="60"/>
      <c r="M218" s="205"/>
      <c r="N218" s="41"/>
      <c r="O218" s="41"/>
      <c r="P218" s="41"/>
      <c r="Q218" s="41"/>
      <c r="R218" s="41"/>
      <c r="S218" s="41"/>
      <c r="T218" s="77"/>
      <c r="AT218" s="23" t="s">
        <v>143</v>
      </c>
      <c r="AU218" s="23" t="s">
        <v>85</v>
      </c>
    </row>
    <row r="219" spans="2:65" s="11" customFormat="1" ht="12">
      <c r="B219" s="206"/>
      <c r="C219" s="207"/>
      <c r="D219" s="203" t="s">
        <v>145</v>
      </c>
      <c r="E219" s="208" t="s">
        <v>34</v>
      </c>
      <c r="F219" s="209" t="s">
        <v>295</v>
      </c>
      <c r="G219" s="207"/>
      <c r="H219" s="208" t="s">
        <v>34</v>
      </c>
      <c r="I219" s="210"/>
      <c r="J219" s="207"/>
      <c r="K219" s="207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145</v>
      </c>
      <c r="AU219" s="215" t="s">
        <v>85</v>
      </c>
      <c r="AV219" s="11" t="s">
        <v>25</v>
      </c>
      <c r="AW219" s="11" t="s">
        <v>99</v>
      </c>
      <c r="AX219" s="11" t="s">
        <v>76</v>
      </c>
      <c r="AY219" s="215" t="s">
        <v>134</v>
      </c>
    </row>
    <row r="220" spans="2:65" s="12" customFormat="1" ht="12">
      <c r="B220" s="216"/>
      <c r="C220" s="217"/>
      <c r="D220" s="203" t="s">
        <v>145</v>
      </c>
      <c r="E220" s="218" t="s">
        <v>34</v>
      </c>
      <c r="F220" s="219" t="s">
        <v>241</v>
      </c>
      <c r="G220" s="217"/>
      <c r="H220" s="220">
        <v>3.6</v>
      </c>
      <c r="I220" s="221"/>
      <c r="J220" s="217"/>
      <c r="K220" s="217"/>
      <c r="L220" s="222"/>
      <c r="M220" s="223"/>
      <c r="N220" s="224"/>
      <c r="O220" s="224"/>
      <c r="P220" s="224"/>
      <c r="Q220" s="224"/>
      <c r="R220" s="224"/>
      <c r="S220" s="224"/>
      <c r="T220" s="225"/>
      <c r="AT220" s="226" t="s">
        <v>145</v>
      </c>
      <c r="AU220" s="226" t="s">
        <v>85</v>
      </c>
      <c r="AV220" s="12" t="s">
        <v>85</v>
      </c>
      <c r="AW220" s="12" t="s">
        <v>99</v>
      </c>
      <c r="AX220" s="12" t="s">
        <v>25</v>
      </c>
      <c r="AY220" s="226" t="s">
        <v>134</v>
      </c>
    </row>
    <row r="221" spans="2:65" s="1" customFormat="1" ht="25.5" customHeight="1">
      <c r="B221" s="40"/>
      <c r="C221" s="191" t="s">
        <v>296</v>
      </c>
      <c r="D221" s="191" t="s">
        <v>136</v>
      </c>
      <c r="E221" s="192" t="s">
        <v>297</v>
      </c>
      <c r="F221" s="193" t="s">
        <v>298</v>
      </c>
      <c r="G221" s="194" t="s">
        <v>156</v>
      </c>
      <c r="H221" s="195">
        <v>120</v>
      </c>
      <c r="I221" s="196"/>
      <c r="J221" s="197">
        <f>ROUND(I221*H221,2)</f>
        <v>0</v>
      </c>
      <c r="K221" s="193" t="s">
        <v>140</v>
      </c>
      <c r="L221" s="60"/>
      <c r="M221" s="198" t="s">
        <v>34</v>
      </c>
      <c r="N221" s="199" t="s">
        <v>49</v>
      </c>
      <c r="O221" s="41"/>
      <c r="P221" s="200">
        <f>O221*H221</f>
        <v>0</v>
      </c>
      <c r="Q221" s="200">
        <v>0</v>
      </c>
      <c r="R221" s="200">
        <f>Q221*H221</f>
        <v>0</v>
      </c>
      <c r="S221" s="200">
        <v>0</v>
      </c>
      <c r="T221" s="201">
        <f>S221*H221</f>
        <v>0</v>
      </c>
      <c r="AR221" s="23" t="s">
        <v>141</v>
      </c>
      <c r="AT221" s="23" t="s">
        <v>136</v>
      </c>
      <c r="AU221" s="23" t="s">
        <v>85</v>
      </c>
      <c r="AY221" s="23" t="s">
        <v>134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23" t="s">
        <v>141</v>
      </c>
      <c r="BK221" s="202">
        <f>ROUND(I221*H221,2)</f>
        <v>0</v>
      </c>
      <c r="BL221" s="23" t="s">
        <v>141</v>
      </c>
      <c r="BM221" s="23" t="s">
        <v>299</v>
      </c>
    </row>
    <row r="222" spans="2:65" s="1" customFormat="1" ht="252">
      <c r="B222" s="40"/>
      <c r="C222" s="62"/>
      <c r="D222" s="203" t="s">
        <v>143</v>
      </c>
      <c r="E222" s="62"/>
      <c r="F222" s="204" t="s">
        <v>300</v>
      </c>
      <c r="G222" s="62"/>
      <c r="H222" s="62"/>
      <c r="I222" s="162"/>
      <c r="J222" s="62"/>
      <c r="K222" s="62"/>
      <c r="L222" s="60"/>
      <c r="M222" s="205"/>
      <c r="N222" s="41"/>
      <c r="O222" s="41"/>
      <c r="P222" s="41"/>
      <c r="Q222" s="41"/>
      <c r="R222" s="41"/>
      <c r="S222" s="41"/>
      <c r="T222" s="77"/>
      <c r="AT222" s="23" t="s">
        <v>143</v>
      </c>
      <c r="AU222" s="23" t="s">
        <v>85</v>
      </c>
    </row>
    <row r="223" spans="2:65" s="11" customFormat="1" ht="12">
      <c r="B223" s="206"/>
      <c r="C223" s="207"/>
      <c r="D223" s="203" t="s">
        <v>145</v>
      </c>
      <c r="E223" s="208" t="s">
        <v>34</v>
      </c>
      <c r="F223" s="209" t="s">
        <v>301</v>
      </c>
      <c r="G223" s="207"/>
      <c r="H223" s="208" t="s">
        <v>34</v>
      </c>
      <c r="I223" s="210"/>
      <c r="J223" s="207"/>
      <c r="K223" s="207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145</v>
      </c>
      <c r="AU223" s="215" t="s">
        <v>85</v>
      </c>
      <c r="AV223" s="11" t="s">
        <v>25</v>
      </c>
      <c r="AW223" s="11" t="s">
        <v>99</v>
      </c>
      <c r="AX223" s="11" t="s">
        <v>76</v>
      </c>
      <c r="AY223" s="215" t="s">
        <v>134</v>
      </c>
    </row>
    <row r="224" spans="2:65" s="12" customFormat="1" ht="12">
      <c r="B224" s="216"/>
      <c r="C224" s="217"/>
      <c r="D224" s="203" t="s">
        <v>145</v>
      </c>
      <c r="E224" s="218" t="s">
        <v>34</v>
      </c>
      <c r="F224" s="219" t="s">
        <v>302</v>
      </c>
      <c r="G224" s="217"/>
      <c r="H224" s="220">
        <v>120</v>
      </c>
      <c r="I224" s="221"/>
      <c r="J224" s="217"/>
      <c r="K224" s="217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145</v>
      </c>
      <c r="AU224" s="226" t="s">
        <v>85</v>
      </c>
      <c r="AV224" s="12" t="s">
        <v>85</v>
      </c>
      <c r="AW224" s="12" t="s">
        <v>99</v>
      </c>
      <c r="AX224" s="12" t="s">
        <v>25</v>
      </c>
      <c r="AY224" s="226" t="s">
        <v>134</v>
      </c>
    </row>
    <row r="225" spans="2:65" s="1" customFormat="1" ht="16.5" customHeight="1">
      <c r="B225" s="40"/>
      <c r="C225" s="191" t="s">
        <v>9</v>
      </c>
      <c r="D225" s="191" t="s">
        <v>136</v>
      </c>
      <c r="E225" s="192" t="s">
        <v>303</v>
      </c>
      <c r="F225" s="193" t="s">
        <v>304</v>
      </c>
      <c r="G225" s="194" t="s">
        <v>195</v>
      </c>
      <c r="H225" s="195">
        <v>48.841999999999999</v>
      </c>
      <c r="I225" s="196"/>
      <c r="J225" s="197">
        <f>ROUND(I225*H225,2)</f>
        <v>0</v>
      </c>
      <c r="K225" s="193" t="s">
        <v>34</v>
      </c>
      <c r="L225" s="60"/>
      <c r="M225" s="198" t="s">
        <v>34</v>
      </c>
      <c r="N225" s="199" t="s">
        <v>49</v>
      </c>
      <c r="O225" s="41"/>
      <c r="P225" s="200">
        <f>O225*H225</f>
        <v>0</v>
      </c>
      <c r="Q225" s="200">
        <v>0</v>
      </c>
      <c r="R225" s="200">
        <f>Q225*H225</f>
        <v>0</v>
      </c>
      <c r="S225" s="200">
        <v>0.55000000000000004</v>
      </c>
      <c r="T225" s="201">
        <f>S225*H225</f>
        <v>26.863100000000003</v>
      </c>
      <c r="AR225" s="23" t="s">
        <v>141</v>
      </c>
      <c r="AT225" s="23" t="s">
        <v>136</v>
      </c>
      <c r="AU225" s="23" t="s">
        <v>85</v>
      </c>
      <c r="AY225" s="23" t="s">
        <v>134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23" t="s">
        <v>141</v>
      </c>
      <c r="BK225" s="202">
        <f>ROUND(I225*H225,2)</f>
        <v>0</v>
      </c>
      <c r="BL225" s="23" t="s">
        <v>141</v>
      </c>
      <c r="BM225" s="23" t="s">
        <v>305</v>
      </c>
    </row>
    <row r="226" spans="2:65" s="11" customFormat="1" ht="12">
      <c r="B226" s="206"/>
      <c r="C226" s="207"/>
      <c r="D226" s="203" t="s">
        <v>145</v>
      </c>
      <c r="E226" s="208" t="s">
        <v>34</v>
      </c>
      <c r="F226" s="209" t="s">
        <v>306</v>
      </c>
      <c r="G226" s="207"/>
      <c r="H226" s="208" t="s">
        <v>34</v>
      </c>
      <c r="I226" s="210"/>
      <c r="J226" s="207"/>
      <c r="K226" s="207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145</v>
      </c>
      <c r="AU226" s="215" t="s">
        <v>85</v>
      </c>
      <c r="AV226" s="11" t="s">
        <v>25</v>
      </c>
      <c r="AW226" s="11" t="s">
        <v>99</v>
      </c>
      <c r="AX226" s="11" t="s">
        <v>76</v>
      </c>
      <c r="AY226" s="215" t="s">
        <v>134</v>
      </c>
    </row>
    <row r="227" spans="2:65" s="11" customFormat="1" ht="24">
      <c r="B227" s="206"/>
      <c r="C227" s="207"/>
      <c r="D227" s="203" t="s">
        <v>145</v>
      </c>
      <c r="E227" s="208" t="s">
        <v>34</v>
      </c>
      <c r="F227" s="209" t="s">
        <v>307</v>
      </c>
      <c r="G227" s="207"/>
      <c r="H227" s="208" t="s">
        <v>34</v>
      </c>
      <c r="I227" s="210"/>
      <c r="J227" s="207"/>
      <c r="K227" s="207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145</v>
      </c>
      <c r="AU227" s="215" t="s">
        <v>85</v>
      </c>
      <c r="AV227" s="11" t="s">
        <v>25</v>
      </c>
      <c r="AW227" s="11" t="s">
        <v>99</v>
      </c>
      <c r="AX227" s="11" t="s">
        <v>76</v>
      </c>
      <c r="AY227" s="215" t="s">
        <v>134</v>
      </c>
    </row>
    <row r="228" spans="2:65" s="11" customFormat="1" ht="24">
      <c r="B228" s="206"/>
      <c r="C228" s="207"/>
      <c r="D228" s="203" t="s">
        <v>145</v>
      </c>
      <c r="E228" s="208" t="s">
        <v>34</v>
      </c>
      <c r="F228" s="209" t="s">
        <v>308</v>
      </c>
      <c r="G228" s="207"/>
      <c r="H228" s="208" t="s">
        <v>34</v>
      </c>
      <c r="I228" s="210"/>
      <c r="J228" s="207"/>
      <c r="K228" s="207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145</v>
      </c>
      <c r="AU228" s="215" t="s">
        <v>85</v>
      </c>
      <c r="AV228" s="11" t="s">
        <v>25</v>
      </c>
      <c r="AW228" s="11" t="s">
        <v>99</v>
      </c>
      <c r="AX228" s="11" t="s">
        <v>76</v>
      </c>
      <c r="AY228" s="215" t="s">
        <v>134</v>
      </c>
    </row>
    <row r="229" spans="2:65" s="11" customFormat="1" ht="12">
      <c r="B229" s="206"/>
      <c r="C229" s="207"/>
      <c r="D229" s="203" t="s">
        <v>145</v>
      </c>
      <c r="E229" s="208" t="s">
        <v>34</v>
      </c>
      <c r="F229" s="209" t="s">
        <v>217</v>
      </c>
      <c r="G229" s="207"/>
      <c r="H229" s="208" t="s">
        <v>34</v>
      </c>
      <c r="I229" s="210"/>
      <c r="J229" s="207"/>
      <c r="K229" s="207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145</v>
      </c>
      <c r="AU229" s="215" t="s">
        <v>85</v>
      </c>
      <c r="AV229" s="11" t="s">
        <v>25</v>
      </c>
      <c r="AW229" s="11" t="s">
        <v>99</v>
      </c>
      <c r="AX229" s="11" t="s">
        <v>76</v>
      </c>
      <c r="AY229" s="215" t="s">
        <v>134</v>
      </c>
    </row>
    <row r="230" spans="2:65" s="12" customFormat="1" ht="12">
      <c r="B230" s="216"/>
      <c r="C230" s="217"/>
      <c r="D230" s="203" t="s">
        <v>145</v>
      </c>
      <c r="E230" s="218" t="s">
        <v>34</v>
      </c>
      <c r="F230" s="219" t="s">
        <v>309</v>
      </c>
      <c r="G230" s="217"/>
      <c r="H230" s="220">
        <v>23.414000000000001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145</v>
      </c>
      <c r="AU230" s="226" t="s">
        <v>85</v>
      </c>
      <c r="AV230" s="12" t="s">
        <v>85</v>
      </c>
      <c r="AW230" s="12" t="s">
        <v>99</v>
      </c>
      <c r="AX230" s="12" t="s">
        <v>76</v>
      </c>
      <c r="AY230" s="226" t="s">
        <v>134</v>
      </c>
    </row>
    <row r="231" spans="2:65" s="11" customFormat="1" ht="12">
      <c r="B231" s="206"/>
      <c r="C231" s="207"/>
      <c r="D231" s="203" t="s">
        <v>145</v>
      </c>
      <c r="E231" s="208" t="s">
        <v>34</v>
      </c>
      <c r="F231" s="209" t="s">
        <v>219</v>
      </c>
      <c r="G231" s="207"/>
      <c r="H231" s="208" t="s">
        <v>34</v>
      </c>
      <c r="I231" s="210"/>
      <c r="J231" s="207"/>
      <c r="K231" s="207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145</v>
      </c>
      <c r="AU231" s="215" t="s">
        <v>85</v>
      </c>
      <c r="AV231" s="11" t="s">
        <v>25</v>
      </c>
      <c r="AW231" s="11" t="s">
        <v>99</v>
      </c>
      <c r="AX231" s="11" t="s">
        <v>76</v>
      </c>
      <c r="AY231" s="215" t="s">
        <v>134</v>
      </c>
    </row>
    <row r="232" spans="2:65" s="12" customFormat="1" ht="12">
      <c r="B232" s="216"/>
      <c r="C232" s="217"/>
      <c r="D232" s="203" t="s">
        <v>145</v>
      </c>
      <c r="E232" s="218" t="s">
        <v>34</v>
      </c>
      <c r="F232" s="219" t="s">
        <v>229</v>
      </c>
      <c r="G232" s="217"/>
      <c r="H232" s="220">
        <v>24.552499999999998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145</v>
      </c>
      <c r="AU232" s="226" t="s">
        <v>85</v>
      </c>
      <c r="AV232" s="12" t="s">
        <v>85</v>
      </c>
      <c r="AW232" s="12" t="s">
        <v>99</v>
      </c>
      <c r="AX232" s="12" t="s">
        <v>76</v>
      </c>
      <c r="AY232" s="226" t="s">
        <v>134</v>
      </c>
    </row>
    <row r="233" spans="2:65" s="11" customFormat="1" ht="12">
      <c r="B233" s="206"/>
      <c r="C233" s="207"/>
      <c r="D233" s="203" t="s">
        <v>145</v>
      </c>
      <c r="E233" s="208" t="s">
        <v>34</v>
      </c>
      <c r="F233" s="209" t="s">
        <v>310</v>
      </c>
      <c r="G233" s="207"/>
      <c r="H233" s="208" t="s">
        <v>34</v>
      </c>
      <c r="I233" s="210"/>
      <c r="J233" s="207"/>
      <c r="K233" s="207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145</v>
      </c>
      <c r="AU233" s="215" t="s">
        <v>85</v>
      </c>
      <c r="AV233" s="11" t="s">
        <v>25</v>
      </c>
      <c r="AW233" s="11" t="s">
        <v>99</v>
      </c>
      <c r="AX233" s="11" t="s">
        <v>76</v>
      </c>
      <c r="AY233" s="215" t="s">
        <v>134</v>
      </c>
    </row>
    <row r="234" spans="2:65" s="12" customFormat="1" ht="12">
      <c r="B234" s="216"/>
      <c r="C234" s="217"/>
      <c r="D234" s="203" t="s">
        <v>145</v>
      </c>
      <c r="E234" s="218" t="s">
        <v>34</v>
      </c>
      <c r="F234" s="219" t="s">
        <v>311</v>
      </c>
      <c r="G234" s="217"/>
      <c r="H234" s="220">
        <v>0.625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145</v>
      </c>
      <c r="AU234" s="226" t="s">
        <v>85</v>
      </c>
      <c r="AV234" s="12" t="s">
        <v>85</v>
      </c>
      <c r="AW234" s="12" t="s">
        <v>99</v>
      </c>
      <c r="AX234" s="12" t="s">
        <v>76</v>
      </c>
      <c r="AY234" s="226" t="s">
        <v>134</v>
      </c>
    </row>
    <row r="235" spans="2:65" s="11" customFormat="1" ht="12">
      <c r="B235" s="206"/>
      <c r="C235" s="207"/>
      <c r="D235" s="203" t="s">
        <v>145</v>
      </c>
      <c r="E235" s="208" t="s">
        <v>34</v>
      </c>
      <c r="F235" s="209" t="s">
        <v>312</v>
      </c>
      <c r="G235" s="207"/>
      <c r="H235" s="208" t="s">
        <v>34</v>
      </c>
      <c r="I235" s="210"/>
      <c r="J235" s="207"/>
      <c r="K235" s="207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145</v>
      </c>
      <c r="AU235" s="215" t="s">
        <v>85</v>
      </c>
      <c r="AV235" s="11" t="s">
        <v>25</v>
      </c>
      <c r="AW235" s="11" t="s">
        <v>99</v>
      </c>
      <c r="AX235" s="11" t="s">
        <v>76</v>
      </c>
      <c r="AY235" s="215" t="s">
        <v>134</v>
      </c>
    </row>
    <row r="236" spans="2:65" s="12" customFormat="1" ht="12">
      <c r="B236" s="216"/>
      <c r="C236" s="217"/>
      <c r="D236" s="203" t="s">
        <v>145</v>
      </c>
      <c r="E236" s="218" t="s">
        <v>34</v>
      </c>
      <c r="F236" s="219" t="s">
        <v>233</v>
      </c>
      <c r="G236" s="217"/>
      <c r="H236" s="220">
        <v>0.25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145</v>
      </c>
      <c r="AU236" s="226" t="s">
        <v>85</v>
      </c>
      <c r="AV236" s="12" t="s">
        <v>85</v>
      </c>
      <c r="AW236" s="12" t="s">
        <v>99</v>
      </c>
      <c r="AX236" s="12" t="s">
        <v>76</v>
      </c>
      <c r="AY236" s="226" t="s">
        <v>134</v>
      </c>
    </row>
    <row r="237" spans="2:65" s="13" customFormat="1" ht="12">
      <c r="B237" s="237"/>
      <c r="C237" s="238"/>
      <c r="D237" s="203" t="s">
        <v>145</v>
      </c>
      <c r="E237" s="239" t="s">
        <v>34</v>
      </c>
      <c r="F237" s="240" t="s">
        <v>185</v>
      </c>
      <c r="G237" s="238"/>
      <c r="H237" s="241">
        <v>48.841500000000003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AT237" s="247" t="s">
        <v>145</v>
      </c>
      <c r="AU237" s="247" t="s">
        <v>85</v>
      </c>
      <c r="AV237" s="13" t="s">
        <v>141</v>
      </c>
      <c r="AW237" s="13" t="s">
        <v>99</v>
      </c>
      <c r="AX237" s="13" t="s">
        <v>25</v>
      </c>
      <c r="AY237" s="247" t="s">
        <v>134</v>
      </c>
    </row>
    <row r="238" spans="2:65" s="10" customFormat="1" ht="29.85" customHeight="1">
      <c r="B238" s="175"/>
      <c r="C238" s="176"/>
      <c r="D238" s="177" t="s">
        <v>75</v>
      </c>
      <c r="E238" s="189" t="s">
        <v>313</v>
      </c>
      <c r="F238" s="189" t="s">
        <v>314</v>
      </c>
      <c r="G238" s="176"/>
      <c r="H238" s="176"/>
      <c r="I238" s="179"/>
      <c r="J238" s="190">
        <f>BK238</f>
        <v>0</v>
      </c>
      <c r="K238" s="176"/>
      <c r="L238" s="181"/>
      <c r="M238" s="182"/>
      <c r="N238" s="183"/>
      <c r="O238" s="183"/>
      <c r="P238" s="184">
        <f>SUM(P239:P244)</f>
        <v>0</v>
      </c>
      <c r="Q238" s="183"/>
      <c r="R238" s="184">
        <f>SUM(R239:R244)</f>
        <v>0</v>
      </c>
      <c r="S238" s="183"/>
      <c r="T238" s="185">
        <f>SUM(T239:T244)</f>
        <v>0</v>
      </c>
      <c r="AR238" s="186" t="s">
        <v>25</v>
      </c>
      <c r="AT238" s="187" t="s">
        <v>75</v>
      </c>
      <c r="AU238" s="187" t="s">
        <v>25</v>
      </c>
      <c r="AY238" s="186" t="s">
        <v>134</v>
      </c>
      <c r="BK238" s="188">
        <f>SUM(BK239:BK244)</f>
        <v>0</v>
      </c>
    </row>
    <row r="239" spans="2:65" s="1" customFormat="1" ht="25.5" customHeight="1">
      <c r="B239" s="40"/>
      <c r="C239" s="191" t="s">
        <v>315</v>
      </c>
      <c r="D239" s="191" t="s">
        <v>136</v>
      </c>
      <c r="E239" s="192" t="s">
        <v>316</v>
      </c>
      <c r="F239" s="193" t="s">
        <v>317</v>
      </c>
      <c r="G239" s="194" t="s">
        <v>250</v>
      </c>
      <c r="H239" s="195">
        <v>107.452</v>
      </c>
      <c r="I239" s="196"/>
      <c r="J239" s="197">
        <f>ROUND(I239*H239,2)</f>
        <v>0</v>
      </c>
      <c r="K239" s="193" t="s">
        <v>34</v>
      </c>
      <c r="L239" s="60"/>
      <c r="M239" s="198" t="s">
        <v>34</v>
      </c>
      <c r="N239" s="199" t="s">
        <v>49</v>
      </c>
      <c r="O239" s="41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AR239" s="23" t="s">
        <v>141</v>
      </c>
      <c r="AT239" s="23" t="s">
        <v>136</v>
      </c>
      <c r="AU239" s="23" t="s">
        <v>85</v>
      </c>
      <c r="AY239" s="23" t="s">
        <v>134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23" t="s">
        <v>141</v>
      </c>
      <c r="BK239" s="202">
        <f>ROUND(I239*H239,2)</f>
        <v>0</v>
      </c>
      <c r="BL239" s="23" t="s">
        <v>141</v>
      </c>
      <c r="BM239" s="23" t="s">
        <v>318</v>
      </c>
    </row>
    <row r="240" spans="2:65" s="11" customFormat="1" ht="12">
      <c r="B240" s="206"/>
      <c r="C240" s="207"/>
      <c r="D240" s="203" t="s">
        <v>145</v>
      </c>
      <c r="E240" s="208" t="s">
        <v>34</v>
      </c>
      <c r="F240" s="209" t="s">
        <v>319</v>
      </c>
      <c r="G240" s="207"/>
      <c r="H240" s="208" t="s">
        <v>34</v>
      </c>
      <c r="I240" s="210"/>
      <c r="J240" s="207"/>
      <c r="K240" s="207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145</v>
      </c>
      <c r="AU240" s="215" t="s">
        <v>85</v>
      </c>
      <c r="AV240" s="11" t="s">
        <v>25</v>
      </c>
      <c r="AW240" s="11" t="s">
        <v>99</v>
      </c>
      <c r="AX240" s="11" t="s">
        <v>76</v>
      </c>
      <c r="AY240" s="215" t="s">
        <v>134</v>
      </c>
    </row>
    <row r="241" spans="2:65" s="12" customFormat="1" ht="12">
      <c r="B241" s="216"/>
      <c r="C241" s="217"/>
      <c r="D241" s="203" t="s">
        <v>145</v>
      </c>
      <c r="E241" s="218" t="s">
        <v>34</v>
      </c>
      <c r="F241" s="219" t="s">
        <v>320</v>
      </c>
      <c r="G241" s="217"/>
      <c r="H241" s="220">
        <v>107.4524</v>
      </c>
      <c r="I241" s="221"/>
      <c r="J241" s="217"/>
      <c r="K241" s="217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145</v>
      </c>
      <c r="AU241" s="226" t="s">
        <v>85</v>
      </c>
      <c r="AV241" s="12" t="s">
        <v>85</v>
      </c>
      <c r="AW241" s="12" t="s">
        <v>99</v>
      </c>
      <c r="AX241" s="12" t="s">
        <v>25</v>
      </c>
      <c r="AY241" s="226" t="s">
        <v>134</v>
      </c>
    </row>
    <row r="242" spans="2:65" s="1" customFormat="1" ht="25.5" customHeight="1">
      <c r="B242" s="40"/>
      <c r="C242" s="191" t="s">
        <v>321</v>
      </c>
      <c r="D242" s="191" t="s">
        <v>136</v>
      </c>
      <c r="E242" s="192" t="s">
        <v>322</v>
      </c>
      <c r="F242" s="193" t="s">
        <v>323</v>
      </c>
      <c r="G242" s="194" t="s">
        <v>250</v>
      </c>
      <c r="H242" s="195">
        <v>96.8</v>
      </c>
      <c r="I242" s="196"/>
      <c r="J242" s="197">
        <f>ROUND(I242*H242,2)</f>
        <v>0</v>
      </c>
      <c r="K242" s="193" t="s">
        <v>34</v>
      </c>
      <c r="L242" s="60"/>
      <c r="M242" s="198" t="s">
        <v>34</v>
      </c>
      <c r="N242" s="199" t="s">
        <v>49</v>
      </c>
      <c r="O242" s="41"/>
      <c r="P242" s="200">
        <f>O242*H242</f>
        <v>0</v>
      </c>
      <c r="Q242" s="200">
        <v>0</v>
      </c>
      <c r="R242" s="200">
        <f>Q242*H242</f>
        <v>0</v>
      </c>
      <c r="S242" s="200">
        <v>0</v>
      </c>
      <c r="T242" s="201">
        <f>S242*H242</f>
        <v>0</v>
      </c>
      <c r="AR242" s="23" t="s">
        <v>141</v>
      </c>
      <c r="AT242" s="23" t="s">
        <v>136</v>
      </c>
      <c r="AU242" s="23" t="s">
        <v>85</v>
      </c>
      <c r="AY242" s="23" t="s">
        <v>134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23" t="s">
        <v>141</v>
      </c>
      <c r="BK242" s="202">
        <f>ROUND(I242*H242,2)</f>
        <v>0</v>
      </c>
      <c r="BL242" s="23" t="s">
        <v>141</v>
      </c>
      <c r="BM242" s="23" t="s">
        <v>324</v>
      </c>
    </row>
    <row r="243" spans="2:65" s="11" customFormat="1" ht="12">
      <c r="B243" s="206"/>
      <c r="C243" s="207"/>
      <c r="D243" s="203" t="s">
        <v>145</v>
      </c>
      <c r="E243" s="208" t="s">
        <v>34</v>
      </c>
      <c r="F243" s="209" t="s">
        <v>325</v>
      </c>
      <c r="G243" s="207"/>
      <c r="H243" s="208" t="s">
        <v>34</v>
      </c>
      <c r="I243" s="210"/>
      <c r="J243" s="207"/>
      <c r="K243" s="207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145</v>
      </c>
      <c r="AU243" s="215" t="s">
        <v>85</v>
      </c>
      <c r="AV243" s="11" t="s">
        <v>25</v>
      </c>
      <c r="AW243" s="11" t="s">
        <v>99</v>
      </c>
      <c r="AX243" s="11" t="s">
        <v>76</v>
      </c>
      <c r="AY243" s="215" t="s">
        <v>134</v>
      </c>
    </row>
    <row r="244" spans="2:65" s="12" customFormat="1" ht="12">
      <c r="B244" s="216"/>
      <c r="C244" s="217"/>
      <c r="D244" s="203" t="s">
        <v>145</v>
      </c>
      <c r="E244" s="218" t="s">
        <v>34</v>
      </c>
      <c r="F244" s="219" t="s">
        <v>326</v>
      </c>
      <c r="G244" s="217"/>
      <c r="H244" s="220">
        <v>96.8</v>
      </c>
      <c r="I244" s="221"/>
      <c r="J244" s="217"/>
      <c r="K244" s="217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145</v>
      </c>
      <c r="AU244" s="226" t="s">
        <v>85</v>
      </c>
      <c r="AV244" s="12" t="s">
        <v>85</v>
      </c>
      <c r="AW244" s="12" t="s">
        <v>99</v>
      </c>
      <c r="AX244" s="12" t="s">
        <v>25</v>
      </c>
      <c r="AY244" s="226" t="s">
        <v>134</v>
      </c>
    </row>
    <row r="245" spans="2:65" s="10" customFormat="1" ht="29.85" customHeight="1">
      <c r="B245" s="175"/>
      <c r="C245" s="176"/>
      <c r="D245" s="177" t="s">
        <v>75</v>
      </c>
      <c r="E245" s="189" t="s">
        <v>327</v>
      </c>
      <c r="F245" s="189" t="s">
        <v>328</v>
      </c>
      <c r="G245" s="176"/>
      <c r="H245" s="176"/>
      <c r="I245" s="179"/>
      <c r="J245" s="190">
        <f>BK245</f>
        <v>0</v>
      </c>
      <c r="K245" s="176"/>
      <c r="L245" s="181"/>
      <c r="M245" s="182"/>
      <c r="N245" s="183"/>
      <c r="O245" s="183"/>
      <c r="P245" s="184">
        <f>SUM(P246:P247)</f>
        <v>0</v>
      </c>
      <c r="Q245" s="183"/>
      <c r="R245" s="184">
        <f>SUM(R246:R247)</f>
        <v>0</v>
      </c>
      <c r="S245" s="183"/>
      <c r="T245" s="185">
        <f>SUM(T246:T247)</f>
        <v>0</v>
      </c>
      <c r="AR245" s="186" t="s">
        <v>25</v>
      </c>
      <c r="AT245" s="187" t="s">
        <v>75</v>
      </c>
      <c r="AU245" s="187" t="s">
        <v>25</v>
      </c>
      <c r="AY245" s="186" t="s">
        <v>134</v>
      </c>
      <c r="BK245" s="188">
        <f>SUM(BK246:BK247)</f>
        <v>0</v>
      </c>
    </row>
    <row r="246" spans="2:65" s="1" customFormat="1" ht="16.5" customHeight="1">
      <c r="B246" s="40"/>
      <c r="C246" s="191" t="s">
        <v>329</v>
      </c>
      <c r="D246" s="191" t="s">
        <v>136</v>
      </c>
      <c r="E246" s="192" t="s">
        <v>330</v>
      </c>
      <c r="F246" s="193" t="s">
        <v>331</v>
      </c>
      <c r="G246" s="194" t="s">
        <v>250</v>
      </c>
      <c r="H246" s="195">
        <v>6.6890000000000001</v>
      </c>
      <c r="I246" s="196"/>
      <c r="J246" s="197">
        <f>ROUND(I246*H246,2)</f>
        <v>0</v>
      </c>
      <c r="K246" s="193" t="s">
        <v>140</v>
      </c>
      <c r="L246" s="60"/>
      <c r="M246" s="198" t="s">
        <v>34</v>
      </c>
      <c r="N246" s="199" t="s">
        <v>49</v>
      </c>
      <c r="O246" s="41"/>
      <c r="P246" s="200">
        <f>O246*H246</f>
        <v>0</v>
      </c>
      <c r="Q246" s="200">
        <v>0</v>
      </c>
      <c r="R246" s="200">
        <f>Q246*H246</f>
        <v>0</v>
      </c>
      <c r="S246" s="200">
        <v>0</v>
      </c>
      <c r="T246" s="201">
        <f>S246*H246</f>
        <v>0</v>
      </c>
      <c r="AR246" s="23" t="s">
        <v>141</v>
      </c>
      <c r="AT246" s="23" t="s">
        <v>136</v>
      </c>
      <c r="AU246" s="23" t="s">
        <v>85</v>
      </c>
      <c r="AY246" s="23" t="s">
        <v>134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23" t="s">
        <v>141</v>
      </c>
      <c r="BK246" s="202">
        <f>ROUND(I246*H246,2)</f>
        <v>0</v>
      </c>
      <c r="BL246" s="23" t="s">
        <v>141</v>
      </c>
      <c r="BM246" s="23" t="s">
        <v>332</v>
      </c>
    </row>
    <row r="247" spans="2:65" s="1" customFormat="1" ht="36">
      <c r="B247" s="40"/>
      <c r="C247" s="62"/>
      <c r="D247" s="203" t="s">
        <v>143</v>
      </c>
      <c r="E247" s="62"/>
      <c r="F247" s="204" t="s">
        <v>333</v>
      </c>
      <c r="G247" s="62"/>
      <c r="H247" s="62"/>
      <c r="I247" s="162"/>
      <c r="J247" s="62"/>
      <c r="K247" s="62"/>
      <c r="L247" s="60"/>
      <c r="M247" s="205"/>
      <c r="N247" s="41"/>
      <c r="O247" s="41"/>
      <c r="P247" s="41"/>
      <c r="Q247" s="41"/>
      <c r="R247" s="41"/>
      <c r="S247" s="41"/>
      <c r="T247" s="77"/>
      <c r="AT247" s="23" t="s">
        <v>143</v>
      </c>
      <c r="AU247" s="23" t="s">
        <v>85</v>
      </c>
    </row>
    <row r="248" spans="2:65" s="10" customFormat="1" ht="37.35" customHeight="1">
      <c r="B248" s="175"/>
      <c r="C248" s="176"/>
      <c r="D248" s="177" t="s">
        <v>75</v>
      </c>
      <c r="E248" s="178" t="s">
        <v>334</v>
      </c>
      <c r="F248" s="178" t="s">
        <v>335</v>
      </c>
      <c r="G248" s="176"/>
      <c r="H248" s="176"/>
      <c r="I248" s="179"/>
      <c r="J248" s="180">
        <f>BK248</f>
        <v>0</v>
      </c>
      <c r="K248" s="176"/>
      <c r="L248" s="181"/>
      <c r="M248" s="182"/>
      <c r="N248" s="183"/>
      <c r="O248" s="183"/>
      <c r="P248" s="184">
        <f>P249</f>
        <v>0</v>
      </c>
      <c r="Q248" s="183"/>
      <c r="R248" s="184">
        <f>R249</f>
        <v>0.93496000000000001</v>
      </c>
      <c r="S248" s="183"/>
      <c r="T248" s="185">
        <f>T249</f>
        <v>9.6799999999999997E-2</v>
      </c>
      <c r="AR248" s="186" t="s">
        <v>85</v>
      </c>
      <c r="AT248" s="187" t="s">
        <v>75</v>
      </c>
      <c r="AU248" s="187" t="s">
        <v>76</v>
      </c>
      <c r="AY248" s="186" t="s">
        <v>134</v>
      </c>
      <c r="BK248" s="188">
        <f>BK249</f>
        <v>0</v>
      </c>
    </row>
    <row r="249" spans="2:65" s="10" customFormat="1" ht="19.95" customHeight="1">
      <c r="B249" s="175"/>
      <c r="C249" s="176"/>
      <c r="D249" s="177" t="s">
        <v>75</v>
      </c>
      <c r="E249" s="189" t="s">
        <v>336</v>
      </c>
      <c r="F249" s="189" t="s">
        <v>337</v>
      </c>
      <c r="G249" s="176"/>
      <c r="H249" s="176"/>
      <c r="I249" s="179"/>
      <c r="J249" s="190">
        <f>BK249</f>
        <v>0</v>
      </c>
      <c r="K249" s="176"/>
      <c r="L249" s="181"/>
      <c r="M249" s="182"/>
      <c r="N249" s="183"/>
      <c r="O249" s="183"/>
      <c r="P249" s="184">
        <f>SUM(P250:P283)</f>
        <v>0</v>
      </c>
      <c r="Q249" s="183"/>
      <c r="R249" s="184">
        <f>SUM(R250:R283)</f>
        <v>0.93496000000000001</v>
      </c>
      <c r="S249" s="183"/>
      <c r="T249" s="185">
        <f>SUM(T250:T283)</f>
        <v>9.6799999999999997E-2</v>
      </c>
      <c r="AR249" s="186" t="s">
        <v>85</v>
      </c>
      <c r="AT249" s="187" t="s">
        <v>75</v>
      </c>
      <c r="AU249" s="187" t="s">
        <v>25</v>
      </c>
      <c r="AY249" s="186" t="s">
        <v>134</v>
      </c>
      <c r="BK249" s="188">
        <f>SUM(BK250:BK283)</f>
        <v>0</v>
      </c>
    </row>
    <row r="250" spans="2:65" s="1" customFormat="1" ht="25.5" customHeight="1">
      <c r="B250" s="40"/>
      <c r="C250" s="191" t="s">
        <v>338</v>
      </c>
      <c r="D250" s="191" t="s">
        <v>136</v>
      </c>
      <c r="E250" s="192" t="s">
        <v>339</v>
      </c>
      <c r="F250" s="193" t="s">
        <v>340</v>
      </c>
      <c r="G250" s="194" t="s">
        <v>170</v>
      </c>
      <c r="H250" s="195">
        <v>879.2</v>
      </c>
      <c r="I250" s="196"/>
      <c r="J250" s="197">
        <f>ROUND(I250*H250,2)</f>
        <v>0</v>
      </c>
      <c r="K250" s="193" t="s">
        <v>140</v>
      </c>
      <c r="L250" s="60"/>
      <c r="M250" s="198" t="s">
        <v>34</v>
      </c>
      <c r="N250" s="199" t="s">
        <v>49</v>
      </c>
      <c r="O250" s="41"/>
      <c r="P250" s="200">
        <f>O250*H250</f>
        <v>0</v>
      </c>
      <c r="Q250" s="200">
        <v>5.0000000000000002E-5</v>
      </c>
      <c r="R250" s="200">
        <f>Q250*H250</f>
        <v>4.3960000000000006E-2</v>
      </c>
      <c r="S250" s="200">
        <v>0</v>
      </c>
      <c r="T250" s="201">
        <f>S250*H250</f>
        <v>0</v>
      </c>
      <c r="AR250" s="23" t="s">
        <v>256</v>
      </c>
      <c r="AT250" s="23" t="s">
        <v>136</v>
      </c>
      <c r="AU250" s="23" t="s">
        <v>85</v>
      </c>
      <c r="AY250" s="23" t="s">
        <v>134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23" t="s">
        <v>141</v>
      </c>
      <c r="BK250" s="202">
        <f>ROUND(I250*H250,2)</f>
        <v>0</v>
      </c>
      <c r="BL250" s="23" t="s">
        <v>256</v>
      </c>
      <c r="BM250" s="23" t="s">
        <v>341</v>
      </c>
    </row>
    <row r="251" spans="2:65" s="1" customFormat="1" ht="36">
      <c r="B251" s="40"/>
      <c r="C251" s="62"/>
      <c r="D251" s="203" t="s">
        <v>143</v>
      </c>
      <c r="E251" s="62"/>
      <c r="F251" s="204" t="s">
        <v>342</v>
      </c>
      <c r="G251" s="62"/>
      <c r="H251" s="62"/>
      <c r="I251" s="162"/>
      <c r="J251" s="62"/>
      <c r="K251" s="62"/>
      <c r="L251" s="60"/>
      <c r="M251" s="205"/>
      <c r="N251" s="41"/>
      <c r="O251" s="41"/>
      <c r="P251" s="41"/>
      <c r="Q251" s="41"/>
      <c r="R251" s="41"/>
      <c r="S251" s="41"/>
      <c r="T251" s="77"/>
      <c r="AT251" s="23" t="s">
        <v>143</v>
      </c>
      <c r="AU251" s="23" t="s">
        <v>85</v>
      </c>
    </row>
    <row r="252" spans="2:65" s="11" customFormat="1" ht="12">
      <c r="B252" s="206"/>
      <c r="C252" s="207"/>
      <c r="D252" s="203" t="s">
        <v>145</v>
      </c>
      <c r="E252" s="208" t="s">
        <v>34</v>
      </c>
      <c r="F252" s="209" t="s">
        <v>226</v>
      </c>
      <c r="G252" s="207"/>
      <c r="H252" s="208" t="s">
        <v>34</v>
      </c>
      <c r="I252" s="210"/>
      <c r="J252" s="207"/>
      <c r="K252" s="207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145</v>
      </c>
      <c r="AU252" s="215" t="s">
        <v>85</v>
      </c>
      <c r="AV252" s="11" t="s">
        <v>25</v>
      </c>
      <c r="AW252" s="11" t="s">
        <v>99</v>
      </c>
      <c r="AX252" s="11" t="s">
        <v>76</v>
      </c>
      <c r="AY252" s="215" t="s">
        <v>134</v>
      </c>
    </row>
    <row r="253" spans="2:65" s="11" customFormat="1" ht="24">
      <c r="B253" s="206"/>
      <c r="C253" s="207"/>
      <c r="D253" s="203" t="s">
        <v>145</v>
      </c>
      <c r="E253" s="208" t="s">
        <v>34</v>
      </c>
      <c r="F253" s="209" t="s">
        <v>343</v>
      </c>
      <c r="G253" s="207"/>
      <c r="H253" s="208" t="s">
        <v>34</v>
      </c>
      <c r="I253" s="210"/>
      <c r="J253" s="207"/>
      <c r="K253" s="207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145</v>
      </c>
      <c r="AU253" s="215" t="s">
        <v>85</v>
      </c>
      <c r="AV253" s="11" t="s">
        <v>25</v>
      </c>
      <c r="AW253" s="11" t="s">
        <v>99</v>
      </c>
      <c r="AX253" s="11" t="s">
        <v>76</v>
      </c>
      <c r="AY253" s="215" t="s">
        <v>134</v>
      </c>
    </row>
    <row r="254" spans="2:65" s="11" customFormat="1" ht="12">
      <c r="B254" s="206"/>
      <c r="C254" s="207"/>
      <c r="D254" s="203" t="s">
        <v>145</v>
      </c>
      <c r="E254" s="208" t="s">
        <v>34</v>
      </c>
      <c r="F254" s="209" t="s">
        <v>182</v>
      </c>
      <c r="G254" s="207"/>
      <c r="H254" s="208" t="s">
        <v>34</v>
      </c>
      <c r="I254" s="210"/>
      <c r="J254" s="207"/>
      <c r="K254" s="207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145</v>
      </c>
      <c r="AU254" s="215" t="s">
        <v>85</v>
      </c>
      <c r="AV254" s="11" t="s">
        <v>25</v>
      </c>
      <c r="AW254" s="11" t="s">
        <v>99</v>
      </c>
      <c r="AX254" s="11" t="s">
        <v>76</v>
      </c>
      <c r="AY254" s="215" t="s">
        <v>134</v>
      </c>
    </row>
    <row r="255" spans="2:65" s="12" customFormat="1" ht="12">
      <c r="B255" s="216"/>
      <c r="C255" s="217"/>
      <c r="D255" s="203" t="s">
        <v>145</v>
      </c>
      <c r="E255" s="218" t="s">
        <v>34</v>
      </c>
      <c r="F255" s="219" t="s">
        <v>344</v>
      </c>
      <c r="G255" s="217"/>
      <c r="H255" s="220">
        <v>401.92</v>
      </c>
      <c r="I255" s="221"/>
      <c r="J255" s="217"/>
      <c r="K255" s="217"/>
      <c r="L255" s="222"/>
      <c r="M255" s="223"/>
      <c r="N255" s="224"/>
      <c r="O255" s="224"/>
      <c r="P255" s="224"/>
      <c r="Q255" s="224"/>
      <c r="R255" s="224"/>
      <c r="S255" s="224"/>
      <c r="T255" s="225"/>
      <c r="AT255" s="226" t="s">
        <v>145</v>
      </c>
      <c r="AU255" s="226" t="s">
        <v>85</v>
      </c>
      <c r="AV255" s="12" t="s">
        <v>85</v>
      </c>
      <c r="AW255" s="12" t="s">
        <v>99</v>
      </c>
      <c r="AX255" s="12" t="s">
        <v>76</v>
      </c>
      <c r="AY255" s="226" t="s">
        <v>134</v>
      </c>
    </row>
    <row r="256" spans="2:65" s="11" customFormat="1" ht="12">
      <c r="B256" s="206"/>
      <c r="C256" s="207"/>
      <c r="D256" s="203" t="s">
        <v>145</v>
      </c>
      <c r="E256" s="208" t="s">
        <v>34</v>
      </c>
      <c r="F256" s="209" t="s">
        <v>184</v>
      </c>
      <c r="G256" s="207"/>
      <c r="H256" s="208" t="s">
        <v>34</v>
      </c>
      <c r="I256" s="210"/>
      <c r="J256" s="207"/>
      <c r="K256" s="207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145</v>
      </c>
      <c r="AU256" s="215" t="s">
        <v>85</v>
      </c>
      <c r="AV256" s="11" t="s">
        <v>25</v>
      </c>
      <c r="AW256" s="11" t="s">
        <v>99</v>
      </c>
      <c r="AX256" s="11" t="s">
        <v>76</v>
      </c>
      <c r="AY256" s="215" t="s">
        <v>134</v>
      </c>
    </row>
    <row r="257" spans="2:65" s="12" customFormat="1" ht="12">
      <c r="B257" s="216"/>
      <c r="C257" s="217"/>
      <c r="D257" s="203" t="s">
        <v>145</v>
      </c>
      <c r="E257" s="218" t="s">
        <v>34</v>
      </c>
      <c r="F257" s="219" t="s">
        <v>344</v>
      </c>
      <c r="G257" s="217"/>
      <c r="H257" s="220">
        <v>401.92</v>
      </c>
      <c r="I257" s="221"/>
      <c r="J257" s="217"/>
      <c r="K257" s="217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145</v>
      </c>
      <c r="AU257" s="226" t="s">
        <v>85</v>
      </c>
      <c r="AV257" s="12" t="s">
        <v>85</v>
      </c>
      <c r="AW257" s="12" t="s">
        <v>99</v>
      </c>
      <c r="AX257" s="12" t="s">
        <v>76</v>
      </c>
      <c r="AY257" s="226" t="s">
        <v>134</v>
      </c>
    </row>
    <row r="258" spans="2:65" s="11" customFormat="1" ht="24">
      <c r="B258" s="206"/>
      <c r="C258" s="207"/>
      <c r="D258" s="203" t="s">
        <v>145</v>
      </c>
      <c r="E258" s="208" t="s">
        <v>34</v>
      </c>
      <c r="F258" s="209" t="s">
        <v>345</v>
      </c>
      <c r="G258" s="207"/>
      <c r="H258" s="208" t="s">
        <v>34</v>
      </c>
      <c r="I258" s="210"/>
      <c r="J258" s="207"/>
      <c r="K258" s="207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145</v>
      </c>
      <c r="AU258" s="215" t="s">
        <v>85</v>
      </c>
      <c r="AV258" s="11" t="s">
        <v>25</v>
      </c>
      <c r="AW258" s="11" t="s">
        <v>99</v>
      </c>
      <c r="AX258" s="11" t="s">
        <v>76</v>
      </c>
      <c r="AY258" s="215" t="s">
        <v>134</v>
      </c>
    </row>
    <row r="259" spans="2:65" s="11" customFormat="1" ht="12">
      <c r="B259" s="206"/>
      <c r="C259" s="207"/>
      <c r="D259" s="203" t="s">
        <v>145</v>
      </c>
      <c r="E259" s="208" t="s">
        <v>34</v>
      </c>
      <c r="F259" s="209" t="s">
        <v>287</v>
      </c>
      <c r="G259" s="207"/>
      <c r="H259" s="208" t="s">
        <v>34</v>
      </c>
      <c r="I259" s="210"/>
      <c r="J259" s="207"/>
      <c r="K259" s="207"/>
      <c r="L259" s="211"/>
      <c r="M259" s="212"/>
      <c r="N259" s="213"/>
      <c r="O259" s="213"/>
      <c r="P259" s="213"/>
      <c r="Q259" s="213"/>
      <c r="R259" s="213"/>
      <c r="S259" s="213"/>
      <c r="T259" s="214"/>
      <c r="AT259" s="215" t="s">
        <v>145</v>
      </c>
      <c r="AU259" s="215" t="s">
        <v>85</v>
      </c>
      <c r="AV259" s="11" t="s">
        <v>25</v>
      </c>
      <c r="AW259" s="11" t="s">
        <v>99</v>
      </c>
      <c r="AX259" s="11" t="s">
        <v>76</v>
      </c>
      <c r="AY259" s="215" t="s">
        <v>134</v>
      </c>
    </row>
    <row r="260" spans="2:65" s="12" customFormat="1" ht="12">
      <c r="B260" s="216"/>
      <c r="C260" s="217"/>
      <c r="D260" s="203" t="s">
        <v>145</v>
      </c>
      <c r="E260" s="218" t="s">
        <v>34</v>
      </c>
      <c r="F260" s="219" t="s">
        <v>346</v>
      </c>
      <c r="G260" s="217"/>
      <c r="H260" s="220">
        <v>75.36</v>
      </c>
      <c r="I260" s="221"/>
      <c r="J260" s="217"/>
      <c r="K260" s="217"/>
      <c r="L260" s="222"/>
      <c r="M260" s="223"/>
      <c r="N260" s="224"/>
      <c r="O260" s="224"/>
      <c r="P260" s="224"/>
      <c r="Q260" s="224"/>
      <c r="R260" s="224"/>
      <c r="S260" s="224"/>
      <c r="T260" s="225"/>
      <c r="AT260" s="226" t="s">
        <v>145</v>
      </c>
      <c r="AU260" s="226" t="s">
        <v>85</v>
      </c>
      <c r="AV260" s="12" t="s">
        <v>85</v>
      </c>
      <c r="AW260" s="12" t="s">
        <v>99</v>
      </c>
      <c r="AX260" s="12" t="s">
        <v>76</v>
      </c>
      <c r="AY260" s="226" t="s">
        <v>134</v>
      </c>
    </row>
    <row r="261" spans="2:65" s="13" customFormat="1" ht="12">
      <c r="B261" s="237"/>
      <c r="C261" s="238"/>
      <c r="D261" s="203" t="s">
        <v>145</v>
      </c>
      <c r="E261" s="239" t="s">
        <v>34</v>
      </c>
      <c r="F261" s="240" t="s">
        <v>185</v>
      </c>
      <c r="G261" s="238"/>
      <c r="H261" s="241">
        <v>879.2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AT261" s="247" t="s">
        <v>145</v>
      </c>
      <c r="AU261" s="247" t="s">
        <v>85</v>
      </c>
      <c r="AV261" s="13" t="s">
        <v>141</v>
      </c>
      <c r="AW261" s="13" t="s">
        <v>99</v>
      </c>
      <c r="AX261" s="13" t="s">
        <v>25</v>
      </c>
      <c r="AY261" s="247" t="s">
        <v>134</v>
      </c>
    </row>
    <row r="262" spans="2:65" s="1" customFormat="1" ht="16.5" customHeight="1">
      <c r="B262" s="40"/>
      <c r="C262" s="227" t="s">
        <v>347</v>
      </c>
      <c r="D262" s="227" t="s">
        <v>167</v>
      </c>
      <c r="E262" s="228" t="s">
        <v>348</v>
      </c>
      <c r="F262" s="229" t="s">
        <v>349</v>
      </c>
      <c r="G262" s="230" t="s">
        <v>250</v>
      </c>
      <c r="H262" s="231">
        <v>0.879</v>
      </c>
      <c r="I262" s="232"/>
      <c r="J262" s="233">
        <f>ROUND(I262*H262,2)</f>
        <v>0</v>
      </c>
      <c r="K262" s="229" t="s">
        <v>140</v>
      </c>
      <c r="L262" s="234"/>
      <c r="M262" s="235" t="s">
        <v>34</v>
      </c>
      <c r="N262" s="236" t="s">
        <v>49</v>
      </c>
      <c r="O262" s="41"/>
      <c r="P262" s="200">
        <f>O262*H262</f>
        <v>0</v>
      </c>
      <c r="Q262" s="200">
        <v>1</v>
      </c>
      <c r="R262" s="200">
        <f>Q262*H262</f>
        <v>0.879</v>
      </c>
      <c r="S262" s="200">
        <v>0</v>
      </c>
      <c r="T262" s="201">
        <f>S262*H262</f>
        <v>0</v>
      </c>
      <c r="AR262" s="23" t="s">
        <v>350</v>
      </c>
      <c r="AT262" s="23" t="s">
        <v>167</v>
      </c>
      <c r="AU262" s="23" t="s">
        <v>85</v>
      </c>
      <c r="AY262" s="23" t="s">
        <v>134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23" t="s">
        <v>141</v>
      </c>
      <c r="BK262" s="202">
        <f>ROUND(I262*H262,2)</f>
        <v>0</v>
      </c>
      <c r="BL262" s="23" t="s">
        <v>256</v>
      </c>
      <c r="BM262" s="23" t="s">
        <v>351</v>
      </c>
    </row>
    <row r="263" spans="2:65" s="1" customFormat="1" ht="24">
      <c r="B263" s="40"/>
      <c r="C263" s="62"/>
      <c r="D263" s="203" t="s">
        <v>352</v>
      </c>
      <c r="E263" s="62"/>
      <c r="F263" s="204" t="s">
        <v>353</v>
      </c>
      <c r="G263" s="62"/>
      <c r="H263" s="62"/>
      <c r="I263" s="162"/>
      <c r="J263" s="62"/>
      <c r="K263" s="62"/>
      <c r="L263" s="60"/>
      <c r="M263" s="205"/>
      <c r="N263" s="41"/>
      <c r="O263" s="41"/>
      <c r="P263" s="41"/>
      <c r="Q263" s="41"/>
      <c r="R263" s="41"/>
      <c r="S263" s="41"/>
      <c r="T263" s="77"/>
      <c r="AT263" s="23" t="s">
        <v>352</v>
      </c>
      <c r="AU263" s="23" t="s">
        <v>85</v>
      </c>
    </row>
    <row r="264" spans="2:65" s="11" customFormat="1" ht="12">
      <c r="B264" s="206"/>
      <c r="C264" s="207"/>
      <c r="D264" s="203" t="s">
        <v>145</v>
      </c>
      <c r="E264" s="208" t="s">
        <v>34</v>
      </c>
      <c r="F264" s="209" t="s">
        <v>226</v>
      </c>
      <c r="G264" s="207"/>
      <c r="H264" s="208" t="s">
        <v>34</v>
      </c>
      <c r="I264" s="210"/>
      <c r="J264" s="207"/>
      <c r="K264" s="207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145</v>
      </c>
      <c r="AU264" s="215" t="s">
        <v>85</v>
      </c>
      <c r="AV264" s="11" t="s">
        <v>25</v>
      </c>
      <c r="AW264" s="11" t="s">
        <v>99</v>
      </c>
      <c r="AX264" s="11" t="s">
        <v>76</v>
      </c>
      <c r="AY264" s="215" t="s">
        <v>134</v>
      </c>
    </row>
    <row r="265" spans="2:65" s="11" customFormat="1" ht="12">
      <c r="B265" s="206"/>
      <c r="C265" s="207"/>
      <c r="D265" s="203" t="s">
        <v>145</v>
      </c>
      <c r="E265" s="208" t="s">
        <v>34</v>
      </c>
      <c r="F265" s="209" t="s">
        <v>354</v>
      </c>
      <c r="G265" s="207"/>
      <c r="H265" s="208" t="s">
        <v>34</v>
      </c>
      <c r="I265" s="210"/>
      <c r="J265" s="207"/>
      <c r="K265" s="207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145</v>
      </c>
      <c r="AU265" s="215" t="s">
        <v>85</v>
      </c>
      <c r="AV265" s="11" t="s">
        <v>25</v>
      </c>
      <c r="AW265" s="11" t="s">
        <v>99</v>
      </c>
      <c r="AX265" s="11" t="s">
        <v>76</v>
      </c>
      <c r="AY265" s="215" t="s">
        <v>134</v>
      </c>
    </row>
    <row r="266" spans="2:65" s="11" customFormat="1" ht="12">
      <c r="B266" s="206"/>
      <c r="C266" s="207"/>
      <c r="D266" s="203" t="s">
        <v>145</v>
      </c>
      <c r="E266" s="208" t="s">
        <v>34</v>
      </c>
      <c r="F266" s="209" t="s">
        <v>182</v>
      </c>
      <c r="G266" s="207"/>
      <c r="H266" s="208" t="s">
        <v>34</v>
      </c>
      <c r="I266" s="210"/>
      <c r="J266" s="207"/>
      <c r="K266" s="207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145</v>
      </c>
      <c r="AU266" s="215" t="s">
        <v>85</v>
      </c>
      <c r="AV266" s="11" t="s">
        <v>25</v>
      </c>
      <c r="AW266" s="11" t="s">
        <v>99</v>
      </c>
      <c r="AX266" s="11" t="s">
        <v>76</v>
      </c>
      <c r="AY266" s="215" t="s">
        <v>134</v>
      </c>
    </row>
    <row r="267" spans="2:65" s="12" customFormat="1" ht="12">
      <c r="B267" s="216"/>
      <c r="C267" s="217"/>
      <c r="D267" s="203" t="s">
        <v>145</v>
      </c>
      <c r="E267" s="218" t="s">
        <v>34</v>
      </c>
      <c r="F267" s="219" t="s">
        <v>355</v>
      </c>
      <c r="G267" s="217"/>
      <c r="H267" s="220">
        <v>0.40192</v>
      </c>
      <c r="I267" s="221"/>
      <c r="J267" s="217"/>
      <c r="K267" s="217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145</v>
      </c>
      <c r="AU267" s="226" t="s">
        <v>85</v>
      </c>
      <c r="AV267" s="12" t="s">
        <v>85</v>
      </c>
      <c r="AW267" s="12" t="s">
        <v>99</v>
      </c>
      <c r="AX267" s="12" t="s">
        <v>76</v>
      </c>
      <c r="AY267" s="226" t="s">
        <v>134</v>
      </c>
    </row>
    <row r="268" spans="2:65" s="11" customFormat="1" ht="12">
      <c r="B268" s="206"/>
      <c r="C268" s="207"/>
      <c r="D268" s="203" t="s">
        <v>145</v>
      </c>
      <c r="E268" s="208" t="s">
        <v>34</v>
      </c>
      <c r="F268" s="209" t="s">
        <v>184</v>
      </c>
      <c r="G268" s="207"/>
      <c r="H268" s="208" t="s">
        <v>34</v>
      </c>
      <c r="I268" s="210"/>
      <c r="J268" s="207"/>
      <c r="K268" s="207"/>
      <c r="L268" s="211"/>
      <c r="M268" s="212"/>
      <c r="N268" s="213"/>
      <c r="O268" s="213"/>
      <c r="P268" s="213"/>
      <c r="Q268" s="213"/>
      <c r="R268" s="213"/>
      <c r="S268" s="213"/>
      <c r="T268" s="214"/>
      <c r="AT268" s="215" t="s">
        <v>145</v>
      </c>
      <c r="AU268" s="215" t="s">
        <v>85</v>
      </c>
      <c r="AV268" s="11" t="s">
        <v>25</v>
      </c>
      <c r="AW268" s="11" t="s">
        <v>99</v>
      </c>
      <c r="AX268" s="11" t="s">
        <v>76</v>
      </c>
      <c r="AY268" s="215" t="s">
        <v>134</v>
      </c>
    </row>
    <row r="269" spans="2:65" s="12" customFormat="1" ht="12">
      <c r="B269" s="216"/>
      <c r="C269" s="217"/>
      <c r="D269" s="203" t="s">
        <v>145</v>
      </c>
      <c r="E269" s="218" t="s">
        <v>34</v>
      </c>
      <c r="F269" s="219" t="s">
        <v>355</v>
      </c>
      <c r="G269" s="217"/>
      <c r="H269" s="220">
        <v>0.40192</v>
      </c>
      <c r="I269" s="221"/>
      <c r="J269" s="217"/>
      <c r="K269" s="217"/>
      <c r="L269" s="222"/>
      <c r="M269" s="223"/>
      <c r="N269" s="224"/>
      <c r="O269" s="224"/>
      <c r="P269" s="224"/>
      <c r="Q269" s="224"/>
      <c r="R269" s="224"/>
      <c r="S269" s="224"/>
      <c r="T269" s="225"/>
      <c r="AT269" s="226" t="s">
        <v>145</v>
      </c>
      <c r="AU269" s="226" t="s">
        <v>85</v>
      </c>
      <c r="AV269" s="12" t="s">
        <v>85</v>
      </c>
      <c r="AW269" s="12" t="s">
        <v>99</v>
      </c>
      <c r="AX269" s="12" t="s">
        <v>76</v>
      </c>
      <c r="AY269" s="226" t="s">
        <v>134</v>
      </c>
    </row>
    <row r="270" spans="2:65" s="11" customFormat="1" ht="12">
      <c r="B270" s="206"/>
      <c r="C270" s="207"/>
      <c r="D270" s="203" t="s">
        <v>145</v>
      </c>
      <c r="E270" s="208" t="s">
        <v>34</v>
      </c>
      <c r="F270" s="209" t="s">
        <v>356</v>
      </c>
      <c r="G270" s="207"/>
      <c r="H270" s="208" t="s">
        <v>34</v>
      </c>
      <c r="I270" s="210"/>
      <c r="J270" s="207"/>
      <c r="K270" s="207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145</v>
      </c>
      <c r="AU270" s="215" t="s">
        <v>85</v>
      </c>
      <c r="AV270" s="11" t="s">
        <v>25</v>
      </c>
      <c r="AW270" s="11" t="s">
        <v>99</v>
      </c>
      <c r="AX270" s="11" t="s">
        <v>76</v>
      </c>
      <c r="AY270" s="215" t="s">
        <v>134</v>
      </c>
    </row>
    <row r="271" spans="2:65" s="11" customFormat="1" ht="12">
      <c r="B271" s="206"/>
      <c r="C271" s="207"/>
      <c r="D271" s="203" t="s">
        <v>145</v>
      </c>
      <c r="E271" s="208" t="s">
        <v>34</v>
      </c>
      <c r="F271" s="209" t="s">
        <v>287</v>
      </c>
      <c r="G271" s="207"/>
      <c r="H271" s="208" t="s">
        <v>34</v>
      </c>
      <c r="I271" s="210"/>
      <c r="J271" s="207"/>
      <c r="K271" s="207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145</v>
      </c>
      <c r="AU271" s="215" t="s">
        <v>85</v>
      </c>
      <c r="AV271" s="11" t="s">
        <v>25</v>
      </c>
      <c r="AW271" s="11" t="s">
        <v>99</v>
      </c>
      <c r="AX271" s="11" t="s">
        <v>76</v>
      </c>
      <c r="AY271" s="215" t="s">
        <v>134</v>
      </c>
    </row>
    <row r="272" spans="2:65" s="12" customFormat="1" ht="12">
      <c r="B272" s="216"/>
      <c r="C272" s="217"/>
      <c r="D272" s="203" t="s">
        <v>145</v>
      </c>
      <c r="E272" s="218" t="s">
        <v>34</v>
      </c>
      <c r="F272" s="219" t="s">
        <v>357</v>
      </c>
      <c r="G272" s="217"/>
      <c r="H272" s="220">
        <v>7.5359999999999996E-2</v>
      </c>
      <c r="I272" s="221"/>
      <c r="J272" s="217"/>
      <c r="K272" s="217"/>
      <c r="L272" s="222"/>
      <c r="M272" s="223"/>
      <c r="N272" s="224"/>
      <c r="O272" s="224"/>
      <c r="P272" s="224"/>
      <c r="Q272" s="224"/>
      <c r="R272" s="224"/>
      <c r="S272" s="224"/>
      <c r="T272" s="225"/>
      <c r="AT272" s="226" t="s">
        <v>145</v>
      </c>
      <c r="AU272" s="226" t="s">
        <v>85</v>
      </c>
      <c r="AV272" s="12" t="s">
        <v>85</v>
      </c>
      <c r="AW272" s="12" t="s">
        <v>99</v>
      </c>
      <c r="AX272" s="12" t="s">
        <v>76</v>
      </c>
      <c r="AY272" s="226" t="s">
        <v>134</v>
      </c>
    </row>
    <row r="273" spans="2:65" s="13" customFormat="1" ht="12">
      <c r="B273" s="237"/>
      <c r="C273" s="238"/>
      <c r="D273" s="203" t="s">
        <v>145</v>
      </c>
      <c r="E273" s="239" t="s">
        <v>34</v>
      </c>
      <c r="F273" s="240" t="s">
        <v>185</v>
      </c>
      <c r="G273" s="238"/>
      <c r="H273" s="241">
        <v>0.87919999999999998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AT273" s="247" t="s">
        <v>145</v>
      </c>
      <c r="AU273" s="247" t="s">
        <v>85</v>
      </c>
      <c r="AV273" s="13" t="s">
        <v>141</v>
      </c>
      <c r="AW273" s="13" t="s">
        <v>99</v>
      </c>
      <c r="AX273" s="13" t="s">
        <v>25</v>
      </c>
      <c r="AY273" s="247" t="s">
        <v>134</v>
      </c>
    </row>
    <row r="274" spans="2:65" s="1" customFormat="1" ht="16.5" customHeight="1">
      <c r="B274" s="40"/>
      <c r="C274" s="227" t="s">
        <v>358</v>
      </c>
      <c r="D274" s="227" t="s">
        <v>167</v>
      </c>
      <c r="E274" s="228" t="s">
        <v>359</v>
      </c>
      <c r="F274" s="229" t="s">
        <v>360</v>
      </c>
      <c r="G274" s="230" t="s">
        <v>202</v>
      </c>
      <c r="H274" s="231">
        <v>24</v>
      </c>
      <c r="I274" s="232"/>
      <c r="J274" s="233">
        <f>ROUND(I274*H274,2)</f>
        <v>0</v>
      </c>
      <c r="K274" s="229" t="s">
        <v>34</v>
      </c>
      <c r="L274" s="234"/>
      <c r="M274" s="235" t="s">
        <v>34</v>
      </c>
      <c r="N274" s="236" t="s">
        <v>49</v>
      </c>
      <c r="O274" s="41"/>
      <c r="P274" s="200">
        <f>O274*H274</f>
        <v>0</v>
      </c>
      <c r="Q274" s="200">
        <v>5.0000000000000001E-4</v>
      </c>
      <c r="R274" s="200">
        <f>Q274*H274</f>
        <v>1.2E-2</v>
      </c>
      <c r="S274" s="200">
        <v>0</v>
      </c>
      <c r="T274" s="201">
        <f>S274*H274</f>
        <v>0</v>
      </c>
      <c r="AR274" s="23" t="s">
        <v>350</v>
      </c>
      <c r="AT274" s="23" t="s">
        <v>167</v>
      </c>
      <c r="AU274" s="23" t="s">
        <v>85</v>
      </c>
      <c r="AY274" s="23" t="s">
        <v>134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23" t="s">
        <v>141</v>
      </c>
      <c r="BK274" s="202">
        <f>ROUND(I274*H274,2)</f>
        <v>0</v>
      </c>
      <c r="BL274" s="23" t="s">
        <v>256</v>
      </c>
      <c r="BM274" s="23" t="s">
        <v>361</v>
      </c>
    </row>
    <row r="275" spans="2:65" s="11" customFormat="1" ht="24">
      <c r="B275" s="206"/>
      <c r="C275" s="207"/>
      <c r="D275" s="203" t="s">
        <v>145</v>
      </c>
      <c r="E275" s="208" t="s">
        <v>34</v>
      </c>
      <c r="F275" s="209" t="s">
        <v>362</v>
      </c>
      <c r="G275" s="207"/>
      <c r="H275" s="208" t="s">
        <v>34</v>
      </c>
      <c r="I275" s="210"/>
      <c r="J275" s="207"/>
      <c r="K275" s="207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145</v>
      </c>
      <c r="AU275" s="215" t="s">
        <v>85</v>
      </c>
      <c r="AV275" s="11" t="s">
        <v>25</v>
      </c>
      <c r="AW275" s="11" t="s">
        <v>99</v>
      </c>
      <c r="AX275" s="11" t="s">
        <v>76</v>
      </c>
      <c r="AY275" s="215" t="s">
        <v>134</v>
      </c>
    </row>
    <row r="276" spans="2:65" s="11" customFormat="1" ht="12">
      <c r="B276" s="206"/>
      <c r="C276" s="207"/>
      <c r="D276" s="203" t="s">
        <v>145</v>
      </c>
      <c r="E276" s="208" t="s">
        <v>34</v>
      </c>
      <c r="F276" s="209" t="s">
        <v>287</v>
      </c>
      <c r="G276" s="207"/>
      <c r="H276" s="208" t="s">
        <v>34</v>
      </c>
      <c r="I276" s="210"/>
      <c r="J276" s="207"/>
      <c r="K276" s="207"/>
      <c r="L276" s="211"/>
      <c r="M276" s="212"/>
      <c r="N276" s="213"/>
      <c r="O276" s="213"/>
      <c r="P276" s="213"/>
      <c r="Q276" s="213"/>
      <c r="R276" s="213"/>
      <c r="S276" s="213"/>
      <c r="T276" s="214"/>
      <c r="AT276" s="215" t="s">
        <v>145</v>
      </c>
      <c r="AU276" s="215" t="s">
        <v>85</v>
      </c>
      <c r="AV276" s="11" t="s">
        <v>25</v>
      </c>
      <c r="AW276" s="11" t="s">
        <v>99</v>
      </c>
      <c r="AX276" s="11" t="s">
        <v>76</v>
      </c>
      <c r="AY276" s="215" t="s">
        <v>134</v>
      </c>
    </row>
    <row r="277" spans="2:65" s="12" customFormat="1" ht="12">
      <c r="B277" s="216"/>
      <c r="C277" s="217"/>
      <c r="D277" s="203" t="s">
        <v>145</v>
      </c>
      <c r="E277" s="218" t="s">
        <v>34</v>
      </c>
      <c r="F277" s="219" t="s">
        <v>329</v>
      </c>
      <c r="G277" s="217"/>
      <c r="H277" s="220">
        <v>24</v>
      </c>
      <c r="I277" s="221"/>
      <c r="J277" s="217"/>
      <c r="K277" s="217"/>
      <c r="L277" s="222"/>
      <c r="M277" s="223"/>
      <c r="N277" s="224"/>
      <c r="O277" s="224"/>
      <c r="P277" s="224"/>
      <c r="Q277" s="224"/>
      <c r="R277" s="224"/>
      <c r="S277" s="224"/>
      <c r="T277" s="225"/>
      <c r="AT277" s="226" t="s">
        <v>145</v>
      </c>
      <c r="AU277" s="226" t="s">
        <v>85</v>
      </c>
      <c r="AV277" s="12" t="s">
        <v>85</v>
      </c>
      <c r="AW277" s="12" t="s">
        <v>99</v>
      </c>
      <c r="AX277" s="12" t="s">
        <v>25</v>
      </c>
      <c r="AY277" s="226" t="s">
        <v>134</v>
      </c>
    </row>
    <row r="278" spans="2:65" s="1" customFormat="1" ht="25.5" customHeight="1">
      <c r="B278" s="40"/>
      <c r="C278" s="191" t="s">
        <v>363</v>
      </c>
      <c r="D278" s="191" t="s">
        <v>136</v>
      </c>
      <c r="E278" s="192" t="s">
        <v>364</v>
      </c>
      <c r="F278" s="193" t="s">
        <v>365</v>
      </c>
      <c r="G278" s="194" t="s">
        <v>170</v>
      </c>
      <c r="H278" s="195">
        <v>96.8</v>
      </c>
      <c r="I278" s="196"/>
      <c r="J278" s="197">
        <f>ROUND(I278*H278,2)</f>
        <v>0</v>
      </c>
      <c r="K278" s="193" t="s">
        <v>140</v>
      </c>
      <c r="L278" s="60"/>
      <c r="M278" s="198" t="s">
        <v>34</v>
      </c>
      <c r="N278" s="199" t="s">
        <v>49</v>
      </c>
      <c r="O278" s="41"/>
      <c r="P278" s="200">
        <f>O278*H278</f>
        <v>0</v>
      </c>
      <c r="Q278" s="200">
        <v>0</v>
      </c>
      <c r="R278" s="200">
        <f>Q278*H278</f>
        <v>0</v>
      </c>
      <c r="S278" s="200">
        <v>1E-3</v>
      </c>
      <c r="T278" s="201">
        <f>S278*H278</f>
        <v>9.6799999999999997E-2</v>
      </c>
      <c r="AR278" s="23" t="s">
        <v>256</v>
      </c>
      <c r="AT278" s="23" t="s">
        <v>136</v>
      </c>
      <c r="AU278" s="23" t="s">
        <v>85</v>
      </c>
      <c r="AY278" s="23" t="s">
        <v>134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23" t="s">
        <v>141</v>
      </c>
      <c r="BK278" s="202">
        <f>ROUND(I278*H278,2)</f>
        <v>0</v>
      </c>
      <c r="BL278" s="23" t="s">
        <v>256</v>
      </c>
      <c r="BM278" s="23" t="s">
        <v>366</v>
      </c>
    </row>
    <row r="279" spans="2:65" s="1" customFormat="1" ht="96">
      <c r="B279" s="40"/>
      <c r="C279" s="62"/>
      <c r="D279" s="203" t="s">
        <v>143</v>
      </c>
      <c r="E279" s="62"/>
      <c r="F279" s="204" t="s">
        <v>367</v>
      </c>
      <c r="G279" s="62"/>
      <c r="H279" s="62"/>
      <c r="I279" s="162"/>
      <c r="J279" s="62"/>
      <c r="K279" s="62"/>
      <c r="L279" s="60"/>
      <c r="M279" s="205"/>
      <c r="N279" s="41"/>
      <c r="O279" s="41"/>
      <c r="P279" s="41"/>
      <c r="Q279" s="41"/>
      <c r="R279" s="41"/>
      <c r="S279" s="41"/>
      <c r="T279" s="77"/>
      <c r="AT279" s="23" t="s">
        <v>143</v>
      </c>
      <c r="AU279" s="23" t="s">
        <v>85</v>
      </c>
    </row>
    <row r="280" spans="2:65" s="11" customFormat="1" ht="24">
      <c r="B280" s="206"/>
      <c r="C280" s="207"/>
      <c r="D280" s="203" t="s">
        <v>145</v>
      </c>
      <c r="E280" s="208" t="s">
        <v>34</v>
      </c>
      <c r="F280" s="209" t="s">
        <v>368</v>
      </c>
      <c r="G280" s="207"/>
      <c r="H280" s="208" t="s">
        <v>34</v>
      </c>
      <c r="I280" s="210"/>
      <c r="J280" s="207"/>
      <c r="K280" s="207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145</v>
      </c>
      <c r="AU280" s="215" t="s">
        <v>85</v>
      </c>
      <c r="AV280" s="11" t="s">
        <v>25</v>
      </c>
      <c r="AW280" s="11" t="s">
        <v>99</v>
      </c>
      <c r="AX280" s="11" t="s">
        <v>76</v>
      </c>
      <c r="AY280" s="215" t="s">
        <v>134</v>
      </c>
    </row>
    <row r="281" spans="2:65" s="12" customFormat="1" ht="12">
      <c r="B281" s="216"/>
      <c r="C281" s="217"/>
      <c r="D281" s="203" t="s">
        <v>145</v>
      </c>
      <c r="E281" s="218" t="s">
        <v>34</v>
      </c>
      <c r="F281" s="219" t="s">
        <v>326</v>
      </c>
      <c r="G281" s="217"/>
      <c r="H281" s="220">
        <v>96.8</v>
      </c>
      <c r="I281" s="221"/>
      <c r="J281" s="217"/>
      <c r="K281" s="217"/>
      <c r="L281" s="222"/>
      <c r="M281" s="223"/>
      <c r="N281" s="224"/>
      <c r="O281" s="224"/>
      <c r="P281" s="224"/>
      <c r="Q281" s="224"/>
      <c r="R281" s="224"/>
      <c r="S281" s="224"/>
      <c r="T281" s="225"/>
      <c r="AT281" s="226" t="s">
        <v>145</v>
      </c>
      <c r="AU281" s="226" t="s">
        <v>85</v>
      </c>
      <c r="AV281" s="12" t="s">
        <v>85</v>
      </c>
      <c r="AW281" s="12" t="s">
        <v>99</v>
      </c>
      <c r="AX281" s="12" t="s">
        <v>25</v>
      </c>
      <c r="AY281" s="226" t="s">
        <v>134</v>
      </c>
    </row>
    <row r="282" spans="2:65" s="1" customFormat="1" ht="38.25" customHeight="1">
      <c r="B282" s="40"/>
      <c r="C282" s="191" t="s">
        <v>369</v>
      </c>
      <c r="D282" s="191" t="s">
        <v>136</v>
      </c>
      <c r="E282" s="192" t="s">
        <v>370</v>
      </c>
      <c r="F282" s="193" t="s">
        <v>371</v>
      </c>
      <c r="G282" s="194" t="s">
        <v>250</v>
      </c>
      <c r="H282" s="195">
        <v>0.93500000000000005</v>
      </c>
      <c r="I282" s="196"/>
      <c r="J282" s="197">
        <f>ROUND(I282*H282,2)</f>
        <v>0</v>
      </c>
      <c r="K282" s="193" t="s">
        <v>140</v>
      </c>
      <c r="L282" s="60"/>
      <c r="M282" s="198" t="s">
        <v>34</v>
      </c>
      <c r="N282" s="199" t="s">
        <v>49</v>
      </c>
      <c r="O282" s="41"/>
      <c r="P282" s="200">
        <f>O282*H282</f>
        <v>0</v>
      </c>
      <c r="Q282" s="200">
        <v>0</v>
      </c>
      <c r="R282" s="200">
        <f>Q282*H282</f>
        <v>0</v>
      </c>
      <c r="S282" s="200">
        <v>0</v>
      </c>
      <c r="T282" s="201">
        <f>S282*H282</f>
        <v>0</v>
      </c>
      <c r="AR282" s="23" t="s">
        <v>256</v>
      </c>
      <c r="AT282" s="23" t="s">
        <v>136</v>
      </c>
      <c r="AU282" s="23" t="s">
        <v>85</v>
      </c>
      <c r="AY282" s="23" t="s">
        <v>134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23" t="s">
        <v>141</v>
      </c>
      <c r="BK282" s="202">
        <f>ROUND(I282*H282,2)</f>
        <v>0</v>
      </c>
      <c r="BL282" s="23" t="s">
        <v>256</v>
      </c>
      <c r="BM282" s="23" t="s">
        <v>372</v>
      </c>
    </row>
    <row r="283" spans="2:65" s="1" customFormat="1" ht="180">
      <c r="B283" s="40"/>
      <c r="C283" s="62"/>
      <c r="D283" s="203" t="s">
        <v>143</v>
      </c>
      <c r="E283" s="62"/>
      <c r="F283" s="204" t="s">
        <v>373</v>
      </c>
      <c r="G283" s="62"/>
      <c r="H283" s="62"/>
      <c r="I283" s="162"/>
      <c r="J283" s="62"/>
      <c r="K283" s="62"/>
      <c r="L283" s="60"/>
      <c r="M283" s="248"/>
      <c r="N283" s="249"/>
      <c r="O283" s="249"/>
      <c r="P283" s="249"/>
      <c r="Q283" s="249"/>
      <c r="R283" s="249"/>
      <c r="S283" s="249"/>
      <c r="T283" s="250"/>
      <c r="AT283" s="23" t="s">
        <v>143</v>
      </c>
      <c r="AU283" s="23" t="s">
        <v>85</v>
      </c>
    </row>
    <row r="284" spans="2:65" s="1" customFormat="1" ht="6.9" customHeight="1">
      <c r="B284" s="55"/>
      <c r="C284" s="56"/>
      <c r="D284" s="56"/>
      <c r="E284" s="56"/>
      <c r="F284" s="56"/>
      <c r="G284" s="56"/>
      <c r="H284" s="56"/>
      <c r="I284" s="138"/>
      <c r="J284" s="56"/>
      <c r="K284" s="56"/>
      <c r="L284" s="60"/>
    </row>
  </sheetData>
  <sheetProtection algorithmName="SHA-512" hashValue="H6PFYdeA2uDTKh0T3JTvYcon8rqkvX+U9IIl/PpGGS7MLP6vFm97FqlC49tcIpqCINAGj/rZu7vTY8MRJri/pA==" saltValue="dJ6Y7ARz+ThxTR8pUUWuTO3cY3BYQF04K0KPPJfO+qkuXAhY1G8ilDxtAocWoIo5A9A4kpEzSdOe7qPV1uCY0Q==" spinCount="100000" sheet="1" objects="1" scenarios="1" formatColumns="0" formatRows="0" autoFilter="0"/>
  <autoFilter ref="C85:K283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5"/>
  <sheetViews>
    <sheetView showGridLines="0" workbookViewId="0">
      <pane ySplit="1" topLeftCell="A77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93</v>
      </c>
      <c r="G1" s="378" t="s">
        <v>94</v>
      </c>
      <c r="H1" s="378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23" t="s">
        <v>88</v>
      </c>
    </row>
    <row r="3" spans="1:70" ht="6.9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99</v>
      </c>
    </row>
    <row r="5" spans="1:70" ht="6.9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0" t="str">
        <f>'Rekapitulace stavby'!K6</f>
        <v>VD Lysá nad Labem, oprava dna dolního ohlaví PK</v>
      </c>
      <c r="F7" s="371"/>
      <c r="G7" s="371"/>
      <c r="H7" s="371"/>
      <c r="I7" s="116"/>
      <c r="J7" s="28"/>
      <c r="K7" s="30"/>
    </row>
    <row r="8" spans="1:70" s="1" customFormat="1" ht="13.2">
      <c r="B8" s="40"/>
      <c r="C8" s="41"/>
      <c r="D8" s="36" t="s">
        <v>100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>
      <c r="B9" s="40"/>
      <c r="C9" s="41"/>
      <c r="D9" s="41"/>
      <c r="E9" s="372" t="s">
        <v>374</v>
      </c>
      <c r="F9" s="373"/>
      <c r="G9" s="373"/>
      <c r="H9" s="373"/>
      <c r="I9" s="117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24</v>
      </c>
      <c r="K11" s="44"/>
    </row>
    <row r="12" spans="1:70" s="1" customFormat="1" ht="14.4" customHeight="1">
      <c r="B12" s="40"/>
      <c r="C12" s="41"/>
      <c r="D12" s="36" t="s">
        <v>26</v>
      </c>
      <c r="E12" s="41"/>
      <c r="F12" s="34" t="s">
        <v>27</v>
      </c>
      <c r="G12" s="41"/>
      <c r="H12" s="41"/>
      <c r="I12" s="118" t="s">
        <v>28</v>
      </c>
      <c r="J12" s="119" t="str">
        <f>'Rekapitulace stavby'!AN8</f>
        <v>31.3.2017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>
      <c r="B14" s="40"/>
      <c r="C14" s="41"/>
      <c r="D14" s="36" t="s">
        <v>32</v>
      </c>
      <c r="E14" s="41"/>
      <c r="F14" s="41"/>
      <c r="G14" s="41"/>
      <c r="H14" s="41"/>
      <c r="I14" s="118" t="s">
        <v>33</v>
      </c>
      <c r="J14" s="34" t="s">
        <v>34</v>
      </c>
      <c r="K14" s="44"/>
    </row>
    <row r="15" spans="1:70" s="1" customFormat="1" ht="18" customHeight="1">
      <c r="B15" s="40"/>
      <c r="C15" s="41"/>
      <c r="D15" s="41"/>
      <c r="E15" s="34" t="s">
        <v>35</v>
      </c>
      <c r="F15" s="41"/>
      <c r="G15" s="41"/>
      <c r="H15" s="41"/>
      <c r="I15" s="118" t="s">
        <v>36</v>
      </c>
      <c r="J15" s="34" t="s">
        <v>34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>
      <c r="B17" s="40"/>
      <c r="C17" s="41"/>
      <c r="D17" s="36" t="s">
        <v>37</v>
      </c>
      <c r="E17" s="41"/>
      <c r="F17" s="41"/>
      <c r="G17" s="41"/>
      <c r="H17" s="41"/>
      <c r="I17" s="118" t="s">
        <v>33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36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>
      <c r="B20" s="40"/>
      <c r="C20" s="41"/>
      <c r="D20" s="36" t="s">
        <v>39</v>
      </c>
      <c r="E20" s="41"/>
      <c r="F20" s="41"/>
      <c r="G20" s="41"/>
      <c r="H20" s="41"/>
      <c r="I20" s="118" t="s">
        <v>33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36</v>
      </c>
      <c r="J21" s="34" t="s">
        <v>34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28.5" customHeight="1">
      <c r="B24" s="120"/>
      <c r="C24" s="121"/>
      <c r="D24" s="121"/>
      <c r="E24" s="359" t="s">
        <v>102</v>
      </c>
      <c r="F24" s="359"/>
      <c r="G24" s="359"/>
      <c r="H24" s="359"/>
      <c r="I24" s="122"/>
      <c r="J24" s="121"/>
      <c r="K24" s="123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42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>
      <c r="B29" s="40"/>
      <c r="C29" s="41"/>
      <c r="D29" s="41"/>
      <c r="E29" s="41"/>
      <c r="F29" s="45" t="s">
        <v>44</v>
      </c>
      <c r="G29" s="41"/>
      <c r="H29" s="41"/>
      <c r="I29" s="128" t="s">
        <v>43</v>
      </c>
      <c r="J29" s="45" t="s">
        <v>45</v>
      </c>
      <c r="K29" s="44"/>
    </row>
    <row r="30" spans="2:11" s="1" customFormat="1" ht="14.4" hidden="1" customHeight="1">
      <c r="B30" s="40"/>
      <c r="C30" s="41"/>
      <c r="D30" s="48" t="s">
        <v>46</v>
      </c>
      <c r="E30" s="48" t="s">
        <v>47</v>
      </c>
      <c r="F30" s="129">
        <f>ROUND(SUM(BE81:BE134), 2)</f>
        <v>0</v>
      </c>
      <c r="G30" s="41"/>
      <c r="H30" s="41"/>
      <c r="I30" s="130">
        <v>0.21</v>
      </c>
      <c r="J30" s="129">
        <f>ROUND(ROUND((SUM(BE81:BE134)), 2)*I30, 2)</f>
        <v>0</v>
      </c>
      <c r="K30" s="44"/>
    </row>
    <row r="31" spans="2:11" s="1" customFormat="1" ht="14.4" hidden="1" customHeight="1">
      <c r="B31" s="40"/>
      <c r="C31" s="41"/>
      <c r="D31" s="41"/>
      <c r="E31" s="48" t="s">
        <v>48</v>
      </c>
      <c r="F31" s="129">
        <f>ROUND(SUM(BF81:BF134), 2)</f>
        <v>0</v>
      </c>
      <c r="G31" s="41"/>
      <c r="H31" s="41"/>
      <c r="I31" s="130">
        <v>0.15</v>
      </c>
      <c r="J31" s="129">
        <f>ROUND(ROUND((SUM(BF81:BF134)), 2)*I31, 2)</f>
        <v>0</v>
      </c>
      <c r="K31" s="44"/>
    </row>
    <row r="32" spans="2:11" s="1" customFormat="1" ht="14.4" customHeight="1">
      <c r="B32" s="40"/>
      <c r="C32" s="41"/>
      <c r="D32" s="48" t="s">
        <v>46</v>
      </c>
      <c r="E32" s="48" t="s">
        <v>49</v>
      </c>
      <c r="F32" s="129">
        <f>ROUND(SUM(BG81:BG134),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customHeight="1">
      <c r="B33" s="40"/>
      <c r="C33" s="41"/>
      <c r="D33" s="41"/>
      <c r="E33" s="48" t="s">
        <v>50</v>
      </c>
      <c r="F33" s="129">
        <f>ROUND(SUM(BH81:BH134),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51</v>
      </c>
      <c r="F34" s="129">
        <f>ROUND(SUM(BI81:BI134),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52</v>
      </c>
      <c r="E36" s="78"/>
      <c r="F36" s="78"/>
      <c r="G36" s="133" t="s">
        <v>53</v>
      </c>
      <c r="H36" s="134" t="s">
        <v>54</v>
      </c>
      <c r="I36" s="135"/>
      <c r="J36" s="136">
        <f>SUM(J27:J34)</f>
        <v>0</v>
      </c>
      <c r="K36" s="137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>
      <c r="B42" s="40"/>
      <c r="C42" s="29" t="s">
        <v>103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0" t="str">
        <f>E7</f>
        <v>VD Lysá nad Labem, oprava dna dolního ohlaví PK</v>
      </c>
      <c r="F45" s="371"/>
      <c r="G45" s="371"/>
      <c r="H45" s="371"/>
      <c r="I45" s="117"/>
      <c r="J45" s="41"/>
      <c r="K45" s="44"/>
    </row>
    <row r="46" spans="2:11" s="1" customFormat="1" ht="14.4" customHeight="1">
      <c r="B46" s="40"/>
      <c r="C46" s="36" t="s">
        <v>100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2" t="str">
        <f>E9</f>
        <v>2. - SO 02  Oprava líce zdí dolního ohlaví a úvratí</v>
      </c>
      <c r="F47" s="373"/>
      <c r="G47" s="373"/>
      <c r="H47" s="373"/>
      <c r="I47" s="117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26</v>
      </c>
      <c r="D49" s="41"/>
      <c r="E49" s="41"/>
      <c r="F49" s="34" t="str">
        <f>F12</f>
        <v>Lysá nad Labem</v>
      </c>
      <c r="G49" s="41"/>
      <c r="H49" s="41"/>
      <c r="I49" s="118" t="s">
        <v>28</v>
      </c>
      <c r="J49" s="119" t="str">
        <f>IF(J12="","",J12)</f>
        <v>31.3.2017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>
      <c r="B51" s="40"/>
      <c r="C51" s="36" t="s">
        <v>32</v>
      </c>
      <c r="D51" s="41"/>
      <c r="E51" s="41"/>
      <c r="F51" s="34" t="str">
        <f>E15</f>
        <v>Povodí Labe, státní podnik, OIČ, Hradec Králové</v>
      </c>
      <c r="G51" s="41"/>
      <c r="H51" s="41"/>
      <c r="I51" s="118" t="s">
        <v>39</v>
      </c>
      <c r="J51" s="359" t="str">
        <f>E21</f>
        <v>Povodí Labe, státní podnik, OIČ, Hradec Králové</v>
      </c>
      <c r="K51" s="44"/>
    </row>
    <row r="52" spans="2:47" s="1" customFormat="1" ht="22.8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17"/>
      <c r="J52" s="37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104</v>
      </c>
      <c r="D54" s="131"/>
      <c r="E54" s="131"/>
      <c r="F54" s="131"/>
      <c r="G54" s="131"/>
      <c r="H54" s="131"/>
      <c r="I54" s="144"/>
      <c r="J54" s="145" t="s">
        <v>105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106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107</v>
      </c>
    </row>
    <row r="57" spans="2:47" s="7" customFormat="1" ht="24.9" customHeight="1">
      <c r="B57" s="148"/>
      <c r="C57" s="149"/>
      <c r="D57" s="150" t="s">
        <v>375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7" customFormat="1" ht="24.9" customHeight="1">
      <c r="B58" s="148"/>
      <c r="C58" s="149"/>
      <c r="D58" s="150" t="s">
        <v>108</v>
      </c>
      <c r="E58" s="151"/>
      <c r="F58" s="151"/>
      <c r="G58" s="151"/>
      <c r="H58" s="151"/>
      <c r="I58" s="152"/>
      <c r="J58" s="153">
        <f>J107</f>
        <v>0</v>
      </c>
      <c r="K58" s="154"/>
    </row>
    <row r="59" spans="2:47" s="8" customFormat="1" ht="19.95" customHeight="1">
      <c r="B59" s="155"/>
      <c r="C59" s="156"/>
      <c r="D59" s="157" t="s">
        <v>376</v>
      </c>
      <c r="E59" s="158"/>
      <c r="F59" s="158"/>
      <c r="G59" s="158"/>
      <c r="H59" s="158"/>
      <c r="I59" s="159"/>
      <c r="J59" s="160">
        <f>J108</f>
        <v>0</v>
      </c>
      <c r="K59" s="161"/>
    </row>
    <row r="60" spans="2:47" s="8" customFormat="1" ht="19.95" customHeight="1">
      <c r="B60" s="155"/>
      <c r="C60" s="156"/>
      <c r="D60" s="157" t="s">
        <v>114</v>
      </c>
      <c r="E60" s="158"/>
      <c r="F60" s="158"/>
      <c r="G60" s="158"/>
      <c r="H60" s="158"/>
      <c r="I60" s="159"/>
      <c r="J60" s="160">
        <f>J128</f>
        <v>0</v>
      </c>
      <c r="K60" s="161"/>
    </row>
    <row r="61" spans="2:47" s="8" customFormat="1" ht="19.95" customHeight="1">
      <c r="B61" s="155"/>
      <c r="C61" s="156"/>
      <c r="D61" s="157" t="s">
        <v>115</v>
      </c>
      <c r="E61" s="158"/>
      <c r="F61" s="158"/>
      <c r="G61" s="158"/>
      <c r="H61" s="158"/>
      <c r="I61" s="159"/>
      <c r="J61" s="160">
        <f>J132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" customHeight="1">
      <c r="B68" s="40"/>
      <c r="C68" s="61" t="s">
        <v>118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16.5" customHeight="1">
      <c r="B71" s="40"/>
      <c r="C71" s="62"/>
      <c r="D71" s="62"/>
      <c r="E71" s="375" t="str">
        <f>E7</f>
        <v>VD Lysá nad Labem, oprava dna dolního ohlaví PK</v>
      </c>
      <c r="F71" s="376"/>
      <c r="G71" s="376"/>
      <c r="H71" s="376"/>
      <c r="I71" s="162"/>
      <c r="J71" s="62"/>
      <c r="K71" s="62"/>
      <c r="L71" s="60"/>
    </row>
    <row r="72" spans="2:20" s="1" customFormat="1" ht="14.4" customHeight="1">
      <c r="B72" s="40"/>
      <c r="C72" s="64" t="s">
        <v>100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17.25" customHeight="1">
      <c r="B73" s="40"/>
      <c r="C73" s="62"/>
      <c r="D73" s="62"/>
      <c r="E73" s="366" t="str">
        <f>E9</f>
        <v>2. - SO 02  Oprava líce zdí dolního ohlaví a úvratí</v>
      </c>
      <c r="F73" s="377"/>
      <c r="G73" s="377"/>
      <c r="H73" s="377"/>
      <c r="I73" s="162"/>
      <c r="J73" s="62"/>
      <c r="K73" s="62"/>
      <c r="L73" s="60"/>
    </row>
    <row r="74" spans="2:20" s="1" customFormat="1" ht="6.9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26</v>
      </c>
      <c r="D75" s="62"/>
      <c r="E75" s="62"/>
      <c r="F75" s="163" t="str">
        <f>F12</f>
        <v>Lysá nad Labem</v>
      </c>
      <c r="G75" s="62"/>
      <c r="H75" s="62"/>
      <c r="I75" s="164" t="s">
        <v>28</v>
      </c>
      <c r="J75" s="72" t="str">
        <f>IF(J12="","",J12)</f>
        <v>31.3.2017</v>
      </c>
      <c r="K75" s="62"/>
      <c r="L75" s="60"/>
    </row>
    <row r="76" spans="2:20" s="1" customFormat="1" ht="6.9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 ht="13.2">
      <c r="B77" s="40"/>
      <c r="C77" s="64" t="s">
        <v>32</v>
      </c>
      <c r="D77" s="62"/>
      <c r="E77" s="62"/>
      <c r="F77" s="163" t="str">
        <f>E15</f>
        <v>Povodí Labe, státní podnik, OIČ, Hradec Králové</v>
      </c>
      <c r="G77" s="62"/>
      <c r="H77" s="62"/>
      <c r="I77" s="164" t="s">
        <v>39</v>
      </c>
      <c r="J77" s="163" t="str">
        <f>E21</f>
        <v>Povodí Labe, státní podnik, OIČ, Hradec Králové</v>
      </c>
      <c r="K77" s="62"/>
      <c r="L77" s="60"/>
    </row>
    <row r="78" spans="2:20" s="1" customFormat="1" ht="14.4" customHeight="1">
      <c r="B78" s="40"/>
      <c r="C78" s="64" t="s">
        <v>37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119</v>
      </c>
      <c r="D80" s="167" t="s">
        <v>61</v>
      </c>
      <c r="E80" s="167" t="s">
        <v>57</v>
      </c>
      <c r="F80" s="167" t="s">
        <v>120</v>
      </c>
      <c r="G80" s="167" t="s">
        <v>121</v>
      </c>
      <c r="H80" s="167" t="s">
        <v>122</v>
      </c>
      <c r="I80" s="168" t="s">
        <v>123</v>
      </c>
      <c r="J80" s="167" t="s">
        <v>105</v>
      </c>
      <c r="K80" s="169" t="s">
        <v>124</v>
      </c>
      <c r="L80" s="170"/>
      <c r="M80" s="80" t="s">
        <v>125</v>
      </c>
      <c r="N80" s="81" t="s">
        <v>46</v>
      </c>
      <c r="O80" s="81" t="s">
        <v>126</v>
      </c>
      <c r="P80" s="81" t="s">
        <v>127</v>
      </c>
      <c r="Q80" s="81" t="s">
        <v>128</v>
      </c>
      <c r="R80" s="81" t="s">
        <v>129</v>
      </c>
      <c r="S80" s="81" t="s">
        <v>130</v>
      </c>
      <c r="T80" s="82" t="s">
        <v>131</v>
      </c>
    </row>
    <row r="81" spans="2:65" s="1" customFormat="1" ht="29.25" customHeight="1">
      <c r="B81" s="40"/>
      <c r="C81" s="86" t="s">
        <v>106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P82+P107</f>
        <v>0</v>
      </c>
      <c r="Q81" s="84"/>
      <c r="R81" s="172">
        <f>R82+R107</f>
        <v>3.6774689999999999</v>
      </c>
      <c r="S81" s="84"/>
      <c r="T81" s="173">
        <f>T82+T107</f>
        <v>1.6757099999999998</v>
      </c>
      <c r="AT81" s="23" t="s">
        <v>75</v>
      </c>
      <c r="AU81" s="23" t="s">
        <v>107</v>
      </c>
      <c r="BK81" s="174">
        <f>BK82+BK107</f>
        <v>0</v>
      </c>
    </row>
    <row r="82" spans="2:65" s="10" customFormat="1" ht="37.35" customHeight="1">
      <c r="B82" s="175"/>
      <c r="C82" s="176"/>
      <c r="D82" s="177" t="s">
        <v>75</v>
      </c>
      <c r="E82" s="178" t="s">
        <v>199</v>
      </c>
      <c r="F82" s="178" t="s">
        <v>289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SUM(P83:P106)</f>
        <v>0</v>
      </c>
      <c r="Q82" s="183"/>
      <c r="R82" s="184">
        <f>SUM(R83:R106)</f>
        <v>0</v>
      </c>
      <c r="S82" s="183"/>
      <c r="T82" s="185">
        <f>SUM(T83:T106)</f>
        <v>1.6757099999999998</v>
      </c>
      <c r="AR82" s="186" t="s">
        <v>25</v>
      </c>
      <c r="AT82" s="187" t="s">
        <v>75</v>
      </c>
      <c r="AU82" s="187" t="s">
        <v>76</v>
      </c>
      <c r="AY82" s="186" t="s">
        <v>134</v>
      </c>
      <c r="BK82" s="188">
        <f>SUM(BK83:BK106)</f>
        <v>0</v>
      </c>
    </row>
    <row r="83" spans="2:65" s="1" customFormat="1" ht="51" customHeight="1">
      <c r="B83" s="40"/>
      <c r="C83" s="191" t="s">
        <v>25</v>
      </c>
      <c r="D83" s="191" t="s">
        <v>136</v>
      </c>
      <c r="E83" s="192" t="s">
        <v>377</v>
      </c>
      <c r="F83" s="193" t="s">
        <v>378</v>
      </c>
      <c r="G83" s="194" t="s">
        <v>156</v>
      </c>
      <c r="H83" s="195">
        <v>73.61</v>
      </c>
      <c r="I83" s="196"/>
      <c r="J83" s="197">
        <f>ROUND(I83*H83,2)</f>
        <v>0</v>
      </c>
      <c r="K83" s="193" t="s">
        <v>140</v>
      </c>
      <c r="L83" s="60"/>
      <c r="M83" s="198" t="s">
        <v>34</v>
      </c>
      <c r="N83" s="199" t="s">
        <v>49</v>
      </c>
      <c r="O83" s="41"/>
      <c r="P83" s="200">
        <f>O83*H83</f>
        <v>0</v>
      </c>
      <c r="Q83" s="200">
        <v>0</v>
      </c>
      <c r="R83" s="200">
        <f>Q83*H83</f>
        <v>0</v>
      </c>
      <c r="S83" s="200">
        <v>1.7999999999999999E-2</v>
      </c>
      <c r="T83" s="201">
        <f>S83*H83</f>
        <v>1.3249799999999998</v>
      </c>
      <c r="AR83" s="23" t="s">
        <v>141</v>
      </c>
      <c r="AT83" s="23" t="s">
        <v>136</v>
      </c>
      <c r="AU83" s="23" t="s">
        <v>25</v>
      </c>
      <c r="AY83" s="23" t="s">
        <v>134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3" t="s">
        <v>141</v>
      </c>
      <c r="BK83" s="202">
        <f>ROUND(I83*H83,2)</f>
        <v>0</v>
      </c>
      <c r="BL83" s="23" t="s">
        <v>141</v>
      </c>
      <c r="BM83" s="23" t="s">
        <v>379</v>
      </c>
    </row>
    <row r="84" spans="2:65" s="1" customFormat="1" ht="156">
      <c r="B84" s="40"/>
      <c r="C84" s="62"/>
      <c r="D84" s="203" t="s">
        <v>143</v>
      </c>
      <c r="E84" s="62"/>
      <c r="F84" s="204" t="s">
        <v>380</v>
      </c>
      <c r="G84" s="62"/>
      <c r="H84" s="62"/>
      <c r="I84" s="162"/>
      <c r="J84" s="62"/>
      <c r="K84" s="62"/>
      <c r="L84" s="60"/>
      <c r="M84" s="205"/>
      <c r="N84" s="41"/>
      <c r="O84" s="41"/>
      <c r="P84" s="41"/>
      <c r="Q84" s="41"/>
      <c r="R84" s="41"/>
      <c r="S84" s="41"/>
      <c r="T84" s="77"/>
      <c r="AT84" s="23" t="s">
        <v>143</v>
      </c>
      <c r="AU84" s="23" t="s">
        <v>25</v>
      </c>
    </row>
    <row r="85" spans="2:65" s="11" customFormat="1" ht="12">
      <c r="B85" s="206"/>
      <c r="C85" s="207"/>
      <c r="D85" s="203" t="s">
        <v>145</v>
      </c>
      <c r="E85" s="208" t="s">
        <v>34</v>
      </c>
      <c r="F85" s="209" t="s">
        <v>381</v>
      </c>
      <c r="G85" s="207"/>
      <c r="H85" s="208" t="s">
        <v>34</v>
      </c>
      <c r="I85" s="210"/>
      <c r="J85" s="207"/>
      <c r="K85" s="207"/>
      <c r="L85" s="211"/>
      <c r="M85" s="212"/>
      <c r="N85" s="213"/>
      <c r="O85" s="213"/>
      <c r="P85" s="213"/>
      <c r="Q85" s="213"/>
      <c r="R85" s="213"/>
      <c r="S85" s="213"/>
      <c r="T85" s="214"/>
      <c r="AT85" s="215" t="s">
        <v>145</v>
      </c>
      <c r="AU85" s="215" t="s">
        <v>25</v>
      </c>
      <c r="AV85" s="11" t="s">
        <v>25</v>
      </c>
      <c r="AW85" s="11" t="s">
        <v>99</v>
      </c>
      <c r="AX85" s="11" t="s">
        <v>76</v>
      </c>
      <c r="AY85" s="215" t="s">
        <v>134</v>
      </c>
    </row>
    <row r="86" spans="2:65" s="11" customFormat="1" ht="12">
      <c r="B86" s="206"/>
      <c r="C86" s="207"/>
      <c r="D86" s="203" t="s">
        <v>145</v>
      </c>
      <c r="E86" s="208" t="s">
        <v>34</v>
      </c>
      <c r="F86" s="209" t="s">
        <v>217</v>
      </c>
      <c r="G86" s="207"/>
      <c r="H86" s="208" t="s">
        <v>34</v>
      </c>
      <c r="I86" s="210"/>
      <c r="J86" s="207"/>
      <c r="K86" s="207"/>
      <c r="L86" s="211"/>
      <c r="M86" s="212"/>
      <c r="N86" s="213"/>
      <c r="O86" s="213"/>
      <c r="P86" s="213"/>
      <c r="Q86" s="213"/>
      <c r="R86" s="213"/>
      <c r="S86" s="213"/>
      <c r="T86" s="214"/>
      <c r="AT86" s="215" t="s">
        <v>145</v>
      </c>
      <c r="AU86" s="215" t="s">
        <v>25</v>
      </c>
      <c r="AV86" s="11" t="s">
        <v>25</v>
      </c>
      <c r="AW86" s="11" t="s">
        <v>99</v>
      </c>
      <c r="AX86" s="11" t="s">
        <v>76</v>
      </c>
      <c r="AY86" s="215" t="s">
        <v>134</v>
      </c>
    </row>
    <row r="87" spans="2:65" s="12" customFormat="1" ht="12">
      <c r="B87" s="216"/>
      <c r="C87" s="217"/>
      <c r="D87" s="203" t="s">
        <v>145</v>
      </c>
      <c r="E87" s="218" t="s">
        <v>34</v>
      </c>
      <c r="F87" s="219" t="s">
        <v>382</v>
      </c>
      <c r="G87" s="217"/>
      <c r="H87" s="220">
        <v>24.31</v>
      </c>
      <c r="I87" s="221"/>
      <c r="J87" s="217"/>
      <c r="K87" s="217"/>
      <c r="L87" s="222"/>
      <c r="M87" s="223"/>
      <c r="N87" s="224"/>
      <c r="O87" s="224"/>
      <c r="P87" s="224"/>
      <c r="Q87" s="224"/>
      <c r="R87" s="224"/>
      <c r="S87" s="224"/>
      <c r="T87" s="225"/>
      <c r="AT87" s="226" t="s">
        <v>145</v>
      </c>
      <c r="AU87" s="226" t="s">
        <v>25</v>
      </c>
      <c r="AV87" s="12" t="s">
        <v>85</v>
      </c>
      <c r="AW87" s="12" t="s">
        <v>99</v>
      </c>
      <c r="AX87" s="12" t="s">
        <v>76</v>
      </c>
      <c r="AY87" s="226" t="s">
        <v>134</v>
      </c>
    </row>
    <row r="88" spans="2:65" s="11" customFormat="1" ht="12">
      <c r="B88" s="206"/>
      <c r="C88" s="207"/>
      <c r="D88" s="203" t="s">
        <v>145</v>
      </c>
      <c r="E88" s="208" t="s">
        <v>34</v>
      </c>
      <c r="F88" s="209" t="s">
        <v>219</v>
      </c>
      <c r="G88" s="207"/>
      <c r="H88" s="208" t="s">
        <v>34</v>
      </c>
      <c r="I88" s="210"/>
      <c r="J88" s="207"/>
      <c r="K88" s="207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145</v>
      </c>
      <c r="AU88" s="215" t="s">
        <v>25</v>
      </c>
      <c r="AV88" s="11" t="s">
        <v>25</v>
      </c>
      <c r="AW88" s="11" t="s">
        <v>99</v>
      </c>
      <c r="AX88" s="11" t="s">
        <v>76</v>
      </c>
      <c r="AY88" s="215" t="s">
        <v>134</v>
      </c>
    </row>
    <row r="89" spans="2:65" s="12" customFormat="1" ht="12">
      <c r="B89" s="216"/>
      <c r="C89" s="217"/>
      <c r="D89" s="203" t="s">
        <v>145</v>
      </c>
      <c r="E89" s="218" t="s">
        <v>34</v>
      </c>
      <c r="F89" s="219" t="s">
        <v>383</v>
      </c>
      <c r="G89" s="217"/>
      <c r="H89" s="220">
        <v>49.3</v>
      </c>
      <c r="I89" s="221"/>
      <c r="J89" s="217"/>
      <c r="K89" s="217"/>
      <c r="L89" s="222"/>
      <c r="M89" s="223"/>
      <c r="N89" s="224"/>
      <c r="O89" s="224"/>
      <c r="P89" s="224"/>
      <c r="Q89" s="224"/>
      <c r="R89" s="224"/>
      <c r="S89" s="224"/>
      <c r="T89" s="225"/>
      <c r="AT89" s="226" t="s">
        <v>145</v>
      </c>
      <c r="AU89" s="226" t="s">
        <v>25</v>
      </c>
      <c r="AV89" s="12" t="s">
        <v>85</v>
      </c>
      <c r="AW89" s="12" t="s">
        <v>99</v>
      </c>
      <c r="AX89" s="12" t="s">
        <v>76</v>
      </c>
      <c r="AY89" s="226" t="s">
        <v>134</v>
      </c>
    </row>
    <row r="90" spans="2:65" s="13" customFormat="1" ht="12">
      <c r="B90" s="237"/>
      <c r="C90" s="238"/>
      <c r="D90" s="203" t="s">
        <v>145</v>
      </c>
      <c r="E90" s="239" t="s">
        <v>34</v>
      </c>
      <c r="F90" s="240" t="s">
        <v>185</v>
      </c>
      <c r="G90" s="238"/>
      <c r="H90" s="241">
        <v>73.61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AT90" s="247" t="s">
        <v>145</v>
      </c>
      <c r="AU90" s="247" t="s">
        <v>25</v>
      </c>
      <c r="AV90" s="13" t="s">
        <v>141</v>
      </c>
      <c r="AW90" s="13" t="s">
        <v>99</v>
      </c>
      <c r="AX90" s="13" t="s">
        <v>25</v>
      </c>
      <c r="AY90" s="247" t="s">
        <v>134</v>
      </c>
    </row>
    <row r="91" spans="2:65" s="1" customFormat="1" ht="51" customHeight="1">
      <c r="B91" s="40"/>
      <c r="C91" s="191" t="s">
        <v>85</v>
      </c>
      <c r="D91" s="191" t="s">
        <v>136</v>
      </c>
      <c r="E91" s="192" t="s">
        <v>384</v>
      </c>
      <c r="F91" s="193" t="s">
        <v>385</v>
      </c>
      <c r="G91" s="194" t="s">
        <v>156</v>
      </c>
      <c r="H91" s="195">
        <v>12.99</v>
      </c>
      <c r="I91" s="196"/>
      <c r="J91" s="197">
        <f>ROUND(I91*H91,2)</f>
        <v>0</v>
      </c>
      <c r="K91" s="193" t="s">
        <v>140</v>
      </c>
      <c r="L91" s="60"/>
      <c r="M91" s="198" t="s">
        <v>34</v>
      </c>
      <c r="N91" s="199" t="s">
        <v>49</v>
      </c>
      <c r="O91" s="41"/>
      <c r="P91" s="200">
        <f>O91*H91</f>
        <v>0</v>
      </c>
      <c r="Q91" s="200">
        <v>0</v>
      </c>
      <c r="R91" s="200">
        <f>Q91*H91</f>
        <v>0</v>
      </c>
      <c r="S91" s="200">
        <v>2.7E-2</v>
      </c>
      <c r="T91" s="201">
        <f>S91*H91</f>
        <v>0.35072999999999999</v>
      </c>
      <c r="AR91" s="23" t="s">
        <v>141</v>
      </c>
      <c r="AT91" s="23" t="s">
        <v>136</v>
      </c>
      <c r="AU91" s="23" t="s">
        <v>25</v>
      </c>
      <c r="AY91" s="23" t="s">
        <v>134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3" t="s">
        <v>141</v>
      </c>
      <c r="BK91" s="202">
        <f>ROUND(I91*H91,2)</f>
        <v>0</v>
      </c>
      <c r="BL91" s="23" t="s">
        <v>141</v>
      </c>
      <c r="BM91" s="23" t="s">
        <v>386</v>
      </c>
    </row>
    <row r="92" spans="2:65" s="1" customFormat="1" ht="156">
      <c r="B92" s="40"/>
      <c r="C92" s="62"/>
      <c r="D92" s="203" t="s">
        <v>143</v>
      </c>
      <c r="E92" s="62"/>
      <c r="F92" s="204" t="s">
        <v>380</v>
      </c>
      <c r="G92" s="62"/>
      <c r="H92" s="62"/>
      <c r="I92" s="162"/>
      <c r="J92" s="62"/>
      <c r="K92" s="62"/>
      <c r="L92" s="60"/>
      <c r="M92" s="205"/>
      <c r="N92" s="41"/>
      <c r="O92" s="41"/>
      <c r="P92" s="41"/>
      <c r="Q92" s="41"/>
      <c r="R92" s="41"/>
      <c r="S92" s="41"/>
      <c r="T92" s="77"/>
      <c r="AT92" s="23" t="s">
        <v>143</v>
      </c>
      <c r="AU92" s="23" t="s">
        <v>25</v>
      </c>
    </row>
    <row r="93" spans="2:65" s="11" customFormat="1" ht="12">
      <c r="B93" s="206"/>
      <c r="C93" s="207"/>
      <c r="D93" s="203" t="s">
        <v>145</v>
      </c>
      <c r="E93" s="208" t="s">
        <v>34</v>
      </c>
      <c r="F93" s="209" t="s">
        <v>387</v>
      </c>
      <c r="G93" s="207"/>
      <c r="H93" s="208" t="s">
        <v>34</v>
      </c>
      <c r="I93" s="210"/>
      <c r="J93" s="207"/>
      <c r="K93" s="207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145</v>
      </c>
      <c r="AU93" s="215" t="s">
        <v>25</v>
      </c>
      <c r="AV93" s="11" t="s">
        <v>25</v>
      </c>
      <c r="AW93" s="11" t="s">
        <v>99</v>
      </c>
      <c r="AX93" s="11" t="s">
        <v>76</v>
      </c>
      <c r="AY93" s="215" t="s">
        <v>134</v>
      </c>
    </row>
    <row r="94" spans="2:65" s="11" customFormat="1" ht="12">
      <c r="B94" s="206"/>
      <c r="C94" s="207"/>
      <c r="D94" s="203" t="s">
        <v>145</v>
      </c>
      <c r="E94" s="208" t="s">
        <v>34</v>
      </c>
      <c r="F94" s="209" t="s">
        <v>217</v>
      </c>
      <c r="G94" s="207"/>
      <c r="H94" s="208" t="s">
        <v>34</v>
      </c>
      <c r="I94" s="210"/>
      <c r="J94" s="207"/>
      <c r="K94" s="207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145</v>
      </c>
      <c r="AU94" s="215" t="s">
        <v>25</v>
      </c>
      <c r="AV94" s="11" t="s">
        <v>25</v>
      </c>
      <c r="AW94" s="11" t="s">
        <v>99</v>
      </c>
      <c r="AX94" s="11" t="s">
        <v>76</v>
      </c>
      <c r="AY94" s="215" t="s">
        <v>134</v>
      </c>
    </row>
    <row r="95" spans="2:65" s="12" customFormat="1" ht="12">
      <c r="B95" s="216"/>
      <c r="C95" s="217"/>
      <c r="D95" s="203" t="s">
        <v>145</v>
      </c>
      <c r="E95" s="218" t="s">
        <v>34</v>
      </c>
      <c r="F95" s="219" t="s">
        <v>388</v>
      </c>
      <c r="G95" s="217"/>
      <c r="H95" s="220">
        <v>4.29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145</v>
      </c>
      <c r="AU95" s="226" t="s">
        <v>25</v>
      </c>
      <c r="AV95" s="12" t="s">
        <v>85</v>
      </c>
      <c r="AW95" s="12" t="s">
        <v>99</v>
      </c>
      <c r="AX95" s="12" t="s">
        <v>76</v>
      </c>
      <c r="AY95" s="226" t="s">
        <v>134</v>
      </c>
    </row>
    <row r="96" spans="2:65" s="11" customFormat="1" ht="12">
      <c r="B96" s="206"/>
      <c r="C96" s="207"/>
      <c r="D96" s="203" t="s">
        <v>145</v>
      </c>
      <c r="E96" s="208" t="s">
        <v>34</v>
      </c>
      <c r="F96" s="209" t="s">
        <v>219</v>
      </c>
      <c r="G96" s="207"/>
      <c r="H96" s="208" t="s">
        <v>34</v>
      </c>
      <c r="I96" s="210"/>
      <c r="J96" s="207"/>
      <c r="K96" s="207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145</v>
      </c>
      <c r="AU96" s="215" t="s">
        <v>25</v>
      </c>
      <c r="AV96" s="11" t="s">
        <v>25</v>
      </c>
      <c r="AW96" s="11" t="s">
        <v>99</v>
      </c>
      <c r="AX96" s="11" t="s">
        <v>76</v>
      </c>
      <c r="AY96" s="215" t="s">
        <v>134</v>
      </c>
    </row>
    <row r="97" spans="2:65" s="12" customFormat="1" ht="12">
      <c r="B97" s="216"/>
      <c r="C97" s="217"/>
      <c r="D97" s="203" t="s">
        <v>145</v>
      </c>
      <c r="E97" s="218" t="s">
        <v>34</v>
      </c>
      <c r="F97" s="219" t="s">
        <v>389</v>
      </c>
      <c r="G97" s="217"/>
      <c r="H97" s="220">
        <v>8.6999999999999993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145</v>
      </c>
      <c r="AU97" s="226" t="s">
        <v>25</v>
      </c>
      <c r="AV97" s="12" t="s">
        <v>85</v>
      </c>
      <c r="AW97" s="12" t="s">
        <v>99</v>
      </c>
      <c r="AX97" s="12" t="s">
        <v>76</v>
      </c>
      <c r="AY97" s="226" t="s">
        <v>134</v>
      </c>
    </row>
    <row r="98" spans="2:65" s="13" customFormat="1" ht="12">
      <c r="B98" s="237"/>
      <c r="C98" s="238"/>
      <c r="D98" s="203" t="s">
        <v>145</v>
      </c>
      <c r="E98" s="239" t="s">
        <v>34</v>
      </c>
      <c r="F98" s="240" t="s">
        <v>185</v>
      </c>
      <c r="G98" s="238"/>
      <c r="H98" s="241">
        <v>12.99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AT98" s="247" t="s">
        <v>145</v>
      </c>
      <c r="AU98" s="247" t="s">
        <v>25</v>
      </c>
      <c r="AV98" s="13" t="s">
        <v>141</v>
      </c>
      <c r="AW98" s="13" t="s">
        <v>99</v>
      </c>
      <c r="AX98" s="13" t="s">
        <v>25</v>
      </c>
      <c r="AY98" s="247" t="s">
        <v>134</v>
      </c>
    </row>
    <row r="99" spans="2:65" s="1" customFormat="1" ht="16.5" customHeight="1">
      <c r="B99" s="40"/>
      <c r="C99" s="191" t="s">
        <v>153</v>
      </c>
      <c r="D99" s="191" t="s">
        <v>136</v>
      </c>
      <c r="E99" s="192" t="s">
        <v>390</v>
      </c>
      <c r="F99" s="193" t="s">
        <v>391</v>
      </c>
      <c r="G99" s="194" t="s">
        <v>156</v>
      </c>
      <c r="H99" s="195">
        <v>86.6</v>
      </c>
      <c r="I99" s="196"/>
      <c r="J99" s="197">
        <f>ROUND(I99*H99,2)</f>
        <v>0</v>
      </c>
      <c r="K99" s="193" t="s">
        <v>140</v>
      </c>
      <c r="L99" s="60"/>
      <c r="M99" s="198" t="s">
        <v>34</v>
      </c>
      <c r="N99" s="199" t="s">
        <v>49</v>
      </c>
      <c r="O99" s="41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3" t="s">
        <v>141</v>
      </c>
      <c r="AT99" s="23" t="s">
        <v>136</v>
      </c>
      <c r="AU99" s="23" t="s">
        <v>25</v>
      </c>
      <c r="AY99" s="23" t="s">
        <v>134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141</v>
      </c>
      <c r="BK99" s="202">
        <f>ROUND(I99*H99,2)</f>
        <v>0</v>
      </c>
      <c r="BL99" s="23" t="s">
        <v>141</v>
      </c>
      <c r="BM99" s="23" t="s">
        <v>392</v>
      </c>
    </row>
    <row r="100" spans="2:65" s="1" customFormat="1" ht="108">
      <c r="B100" s="40"/>
      <c r="C100" s="62"/>
      <c r="D100" s="203" t="s">
        <v>143</v>
      </c>
      <c r="E100" s="62"/>
      <c r="F100" s="204" t="s">
        <v>393</v>
      </c>
      <c r="G100" s="62"/>
      <c r="H100" s="62"/>
      <c r="I100" s="162"/>
      <c r="J100" s="62"/>
      <c r="K100" s="62"/>
      <c r="L100" s="60"/>
      <c r="M100" s="205"/>
      <c r="N100" s="41"/>
      <c r="O100" s="41"/>
      <c r="P100" s="41"/>
      <c r="Q100" s="41"/>
      <c r="R100" s="41"/>
      <c r="S100" s="41"/>
      <c r="T100" s="77"/>
      <c r="AT100" s="23" t="s">
        <v>143</v>
      </c>
      <c r="AU100" s="23" t="s">
        <v>25</v>
      </c>
    </row>
    <row r="101" spans="2:65" s="11" customFormat="1" ht="12">
      <c r="B101" s="206"/>
      <c r="C101" s="207"/>
      <c r="D101" s="203" t="s">
        <v>145</v>
      </c>
      <c r="E101" s="208" t="s">
        <v>34</v>
      </c>
      <c r="F101" s="209" t="s">
        <v>394</v>
      </c>
      <c r="G101" s="207"/>
      <c r="H101" s="208" t="s">
        <v>34</v>
      </c>
      <c r="I101" s="210"/>
      <c r="J101" s="207"/>
      <c r="K101" s="207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145</v>
      </c>
      <c r="AU101" s="215" t="s">
        <v>25</v>
      </c>
      <c r="AV101" s="11" t="s">
        <v>25</v>
      </c>
      <c r="AW101" s="11" t="s">
        <v>99</v>
      </c>
      <c r="AX101" s="11" t="s">
        <v>76</v>
      </c>
      <c r="AY101" s="215" t="s">
        <v>134</v>
      </c>
    </row>
    <row r="102" spans="2:65" s="11" customFormat="1" ht="12">
      <c r="B102" s="206"/>
      <c r="C102" s="207"/>
      <c r="D102" s="203" t="s">
        <v>145</v>
      </c>
      <c r="E102" s="208" t="s">
        <v>34</v>
      </c>
      <c r="F102" s="209" t="s">
        <v>217</v>
      </c>
      <c r="G102" s="207"/>
      <c r="H102" s="208" t="s">
        <v>34</v>
      </c>
      <c r="I102" s="210"/>
      <c r="J102" s="207"/>
      <c r="K102" s="207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145</v>
      </c>
      <c r="AU102" s="215" t="s">
        <v>25</v>
      </c>
      <c r="AV102" s="11" t="s">
        <v>25</v>
      </c>
      <c r="AW102" s="11" t="s">
        <v>99</v>
      </c>
      <c r="AX102" s="11" t="s">
        <v>76</v>
      </c>
      <c r="AY102" s="215" t="s">
        <v>134</v>
      </c>
    </row>
    <row r="103" spans="2:65" s="12" customFormat="1" ht="12">
      <c r="B103" s="216"/>
      <c r="C103" s="217"/>
      <c r="D103" s="203" t="s">
        <v>145</v>
      </c>
      <c r="E103" s="218" t="s">
        <v>34</v>
      </c>
      <c r="F103" s="219" t="s">
        <v>395</v>
      </c>
      <c r="G103" s="217"/>
      <c r="H103" s="220">
        <v>28.6</v>
      </c>
      <c r="I103" s="221"/>
      <c r="J103" s="217"/>
      <c r="K103" s="217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145</v>
      </c>
      <c r="AU103" s="226" t="s">
        <v>25</v>
      </c>
      <c r="AV103" s="12" t="s">
        <v>85</v>
      </c>
      <c r="AW103" s="12" t="s">
        <v>99</v>
      </c>
      <c r="AX103" s="12" t="s">
        <v>76</v>
      </c>
      <c r="AY103" s="226" t="s">
        <v>134</v>
      </c>
    </row>
    <row r="104" spans="2:65" s="11" customFormat="1" ht="12">
      <c r="B104" s="206"/>
      <c r="C104" s="207"/>
      <c r="D104" s="203" t="s">
        <v>145</v>
      </c>
      <c r="E104" s="208" t="s">
        <v>34</v>
      </c>
      <c r="F104" s="209" t="s">
        <v>219</v>
      </c>
      <c r="G104" s="207"/>
      <c r="H104" s="208" t="s">
        <v>34</v>
      </c>
      <c r="I104" s="210"/>
      <c r="J104" s="207"/>
      <c r="K104" s="207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145</v>
      </c>
      <c r="AU104" s="215" t="s">
        <v>25</v>
      </c>
      <c r="AV104" s="11" t="s">
        <v>25</v>
      </c>
      <c r="AW104" s="11" t="s">
        <v>99</v>
      </c>
      <c r="AX104" s="11" t="s">
        <v>76</v>
      </c>
      <c r="AY104" s="215" t="s">
        <v>134</v>
      </c>
    </row>
    <row r="105" spans="2:65" s="12" customFormat="1" ht="12">
      <c r="B105" s="216"/>
      <c r="C105" s="217"/>
      <c r="D105" s="203" t="s">
        <v>145</v>
      </c>
      <c r="E105" s="218" t="s">
        <v>34</v>
      </c>
      <c r="F105" s="219" t="s">
        <v>396</v>
      </c>
      <c r="G105" s="217"/>
      <c r="H105" s="220">
        <v>58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145</v>
      </c>
      <c r="AU105" s="226" t="s">
        <v>25</v>
      </c>
      <c r="AV105" s="12" t="s">
        <v>85</v>
      </c>
      <c r="AW105" s="12" t="s">
        <v>99</v>
      </c>
      <c r="AX105" s="12" t="s">
        <v>76</v>
      </c>
      <c r="AY105" s="226" t="s">
        <v>134</v>
      </c>
    </row>
    <row r="106" spans="2:65" s="13" customFormat="1" ht="12">
      <c r="B106" s="237"/>
      <c r="C106" s="238"/>
      <c r="D106" s="203" t="s">
        <v>145</v>
      </c>
      <c r="E106" s="239" t="s">
        <v>34</v>
      </c>
      <c r="F106" s="240" t="s">
        <v>185</v>
      </c>
      <c r="G106" s="238"/>
      <c r="H106" s="241">
        <v>86.6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AT106" s="247" t="s">
        <v>145</v>
      </c>
      <c r="AU106" s="247" t="s">
        <v>25</v>
      </c>
      <c r="AV106" s="13" t="s">
        <v>141</v>
      </c>
      <c r="AW106" s="13" t="s">
        <v>99</v>
      </c>
      <c r="AX106" s="13" t="s">
        <v>25</v>
      </c>
      <c r="AY106" s="247" t="s">
        <v>134</v>
      </c>
    </row>
    <row r="107" spans="2:65" s="10" customFormat="1" ht="37.35" customHeight="1">
      <c r="B107" s="175"/>
      <c r="C107" s="176"/>
      <c r="D107" s="177" t="s">
        <v>75</v>
      </c>
      <c r="E107" s="178" t="s">
        <v>132</v>
      </c>
      <c r="F107" s="178" t="s">
        <v>133</v>
      </c>
      <c r="G107" s="176"/>
      <c r="H107" s="176"/>
      <c r="I107" s="179"/>
      <c r="J107" s="180">
        <f>BK107</f>
        <v>0</v>
      </c>
      <c r="K107" s="176"/>
      <c r="L107" s="181"/>
      <c r="M107" s="182"/>
      <c r="N107" s="183"/>
      <c r="O107" s="183"/>
      <c r="P107" s="184">
        <f>P108+P128+P132</f>
        <v>0</v>
      </c>
      <c r="Q107" s="183"/>
      <c r="R107" s="184">
        <f>R108+R128+R132</f>
        <v>3.6774689999999999</v>
      </c>
      <c r="S107" s="183"/>
      <c r="T107" s="185">
        <f>T108+T128+T132</f>
        <v>0</v>
      </c>
      <c r="AR107" s="186" t="s">
        <v>25</v>
      </c>
      <c r="AT107" s="187" t="s">
        <v>75</v>
      </c>
      <c r="AU107" s="187" t="s">
        <v>76</v>
      </c>
      <c r="AY107" s="186" t="s">
        <v>134</v>
      </c>
      <c r="BK107" s="188">
        <f>BK108+BK128+BK132</f>
        <v>0</v>
      </c>
    </row>
    <row r="108" spans="2:65" s="10" customFormat="1" ht="19.95" customHeight="1">
      <c r="B108" s="175"/>
      <c r="C108" s="176"/>
      <c r="D108" s="177" t="s">
        <v>75</v>
      </c>
      <c r="E108" s="189" t="s">
        <v>176</v>
      </c>
      <c r="F108" s="189" t="s">
        <v>397</v>
      </c>
      <c r="G108" s="176"/>
      <c r="H108" s="176"/>
      <c r="I108" s="179"/>
      <c r="J108" s="190">
        <f>BK108</f>
        <v>0</v>
      </c>
      <c r="K108" s="176"/>
      <c r="L108" s="181"/>
      <c r="M108" s="182"/>
      <c r="N108" s="183"/>
      <c r="O108" s="183"/>
      <c r="P108" s="184">
        <f>SUM(P109:P127)</f>
        <v>0</v>
      </c>
      <c r="Q108" s="183"/>
      <c r="R108" s="184">
        <f>SUM(R109:R127)</f>
        <v>3.6774689999999999</v>
      </c>
      <c r="S108" s="183"/>
      <c r="T108" s="185">
        <f>SUM(T109:T127)</f>
        <v>0</v>
      </c>
      <c r="AR108" s="186" t="s">
        <v>25</v>
      </c>
      <c r="AT108" s="187" t="s">
        <v>75</v>
      </c>
      <c r="AU108" s="187" t="s">
        <v>25</v>
      </c>
      <c r="AY108" s="186" t="s">
        <v>134</v>
      </c>
      <c r="BK108" s="188">
        <f>SUM(BK109:BK127)</f>
        <v>0</v>
      </c>
    </row>
    <row r="109" spans="2:65" s="1" customFormat="1" ht="25.5" customHeight="1">
      <c r="B109" s="40"/>
      <c r="C109" s="191" t="s">
        <v>141</v>
      </c>
      <c r="D109" s="191" t="s">
        <v>136</v>
      </c>
      <c r="E109" s="192" t="s">
        <v>398</v>
      </c>
      <c r="F109" s="193" t="s">
        <v>399</v>
      </c>
      <c r="G109" s="194" t="s">
        <v>156</v>
      </c>
      <c r="H109" s="195">
        <v>73.61</v>
      </c>
      <c r="I109" s="196"/>
      <c r="J109" s="197">
        <f>ROUND(I109*H109,2)</f>
        <v>0</v>
      </c>
      <c r="K109" s="193" t="s">
        <v>34</v>
      </c>
      <c r="L109" s="60"/>
      <c r="M109" s="198" t="s">
        <v>34</v>
      </c>
      <c r="N109" s="199" t="s">
        <v>49</v>
      </c>
      <c r="O109" s="41"/>
      <c r="P109" s="200">
        <f>O109*H109</f>
        <v>0</v>
      </c>
      <c r="Q109" s="200">
        <v>3.9899999999999998E-2</v>
      </c>
      <c r="R109" s="200">
        <f>Q109*H109</f>
        <v>2.937039</v>
      </c>
      <c r="S109" s="200">
        <v>0</v>
      </c>
      <c r="T109" s="201">
        <f>S109*H109</f>
        <v>0</v>
      </c>
      <c r="AR109" s="23" t="s">
        <v>141</v>
      </c>
      <c r="AT109" s="23" t="s">
        <v>136</v>
      </c>
      <c r="AU109" s="23" t="s">
        <v>85</v>
      </c>
      <c r="AY109" s="23" t="s">
        <v>134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3" t="s">
        <v>141</v>
      </c>
      <c r="BK109" s="202">
        <f>ROUND(I109*H109,2)</f>
        <v>0</v>
      </c>
      <c r="BL109" s="23" t="s">
        <v>141</v>
      </c>
      <c r="BM109" s="23" t="s">
        <v>400</v>
      </c>
    </row>
    <row r="110" spans="2:65" s="1" customFormat="1" ht="72">
      <c r="B110" s="40"/>
      <c r="C110" s="62"/>
      <c r="D110" s="203" t="s">
        <v>143</v>
      </c>
      <c r="E110" s="62"/>
      <c r="F110" s="204" t="s">
        <v>401</v>
      </c>
      <c r="G110" s="62"/>
      <c r="H110" s="62"/>
      <c r="I110" s="162"/>
      <c r="J110" s="62"/>
      <c r="K110" s="62"/>
      <c r="L110" s="60"/>
      <c r="M110" s="205"/>
      <c r="N110" s="41"/>
      <c r="O110" s="41"/>
      <c r="P110" s="41"/>
      <c r="Q110" s="41"/>
      <c r="R110" s="41"/>
      <c r="S110" s="41"/>
      <c r="T110" s="77"/>
      <c r="AT110" s="23" t="s">
        <v>143</v>
      </c>
      <c r="AU110" s="23" t="s">
        <v>85</v>
      </c>
    </row>
    <row r="111" spans="2:65" s="11" customFormat="1" ht="12">
      <c r="B111" s="206"/>
      <c r="C111" s="207"/>
      <c r="D111" s="203" t="s">
        <v>145</v>
      </c>
      <c r="E111" s="208" t="s">
        <v>34</v>
      </c>
      <c r="F111" s="209" t="s">
        <v>402</v>
      </c>
      <c r="G111" s="207"/>
      <c r="H111" s="208" t="s">
        <v>34</v>
      </c>
      <c r="I111" s="210"/>
      <c r="J111" s="207"/>
      <c r="K111" s="207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145</v>
      </c>
      <c r="AU111" s="215" t="s">
        <v>85</v>
      </c>
      <c r="AV111" s="11" t="s">
        <v>25</v>
      </c>
      <c r="AW111" s="11" t="s">
        <v>99</v>
      </c>
      <c r="AX111" s="11" t="s">
        <v>76</v>
      </c>
      <c r="AY111" s="215" t="s">
        <v>134</v>
      </c>
    </row>
    <row r="112" spans="2:65" s="11" customFormat="1" ht="12">
      <c r="B112" s="206"/>
      <c r="C112" s="207"/>
      <c r="D112" s="203" t="s">
        <v>145</v>
      </c>
      <c r="E112" s="208" t="s">
        <v>34</v>
      </c>
      <c r="F112" s="209" t="s">
        <v>381</v>
      </c>
      <c r="G112" s="207"/>
      <c r="H112" s="208" t="s">
        <v>34</v>
      </c>
      <c r="I112" s="210"/>
      <c r="J112" s="207"/>
      <c r="K112" s="207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145</v>
      </c>
      <c r="AU112" s="215" t="s">
        <v>85</v>
      </c>
      <c r="AV112" s="11" t="s">
        <v>25</v>
      </c>
      <c r="AW112" s="11" t="s">
        <v>99</v>
      </c>
      <c r="AX112" s="11" t="s">
        <v>76</v>
      </c>
      <c r="AY112" s="215" t="s">
        <v>134</v>
      </c>
    </row>
    <row r="113" spans="2:65" s="11" customFormat="1" ht="12">
      <c r="B113" s="206"/>
      <c r="C113" s="207"/>
      <c r="D113" s="203" t="s">
        <v>145</v>
      </c>
      <c r="E113" s="208" t="s">
        <v>34</v>
      </c>
      <c r="F113" s="209" t="s">
        <v>217</v>
      </c>
      <c r="G113" s="207"/>
      <c r="H113" s="208" t="s">
        <v>34</v>
      </c>
      <c r="I113" s="210"/>
      <c r="J113" s="207"/>
      <c r="K113" s="207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145</v>
      </c>
      <c r="AU113" s="215" t="s">
        <v>85</v>
      </c>
      <c r="AV113" s="11" t="s">
        <v>25</v>
      </c>
      <c r="AW113" s="11" t="s">
        <v>99</v>
      </c>
      <c r="AX113" s="11" t="s">
        <v>76</v>
      </c>
      <c r="AY113" s="215" t="s">
        <v>134</v>
      </c>
    </row>
    <row r="114" spans="2:65" s="12" customFormat="1" ht="12">
      <c r="B114" s="216"/>
      <c r="C114" s="217"/>
      <c r="D114" s="203" t="s">
        <v>145</v>
      </c>
      <c r="E114" s="218" t="s">
        <v>34</v>
      </c>
      <c r="F114" s="219" t="s">
        <v>382</v>
      </c>
      <c r="G114" s="217"/>
      <c r="H114" s="220">
        <v>24.31</v>
      </c>
      <c r="I114" s="221"/>
      <c r="J114" s="217"/>
      <c r="K114" s="217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145</v>
      </c>
      <c r="AU114" s="226" t="s">
        <v>85</v>
      </c>
      <c r="AV114" s="12" t="s">
        <v>85</v>
      </c>
      <c r="AW114" s="12" t="s">
        <v>99</v>
      </c>
      <c r="AX114" s="12" t="s">
        <v>76</v>
      </c>
      <c r="AY114" s="226" t="s">
        <v>134</v>
      </c>
    </row>
    <row r="115" spans="2:65" s="11" customFormat="1" ht="12">
      <c r="B115" s="206"/>
      <c r="C115" s="207"/>
      <c r="D115" s="203" t="s">
        <v>145</v>
      </c>
      <c r="E115" s="208" t="s">
        <v>34</v>
      </c>
      <c r="F115" s="209" t="s">
        <v>219</v>
      </c>
      <c r="G115" s="207"/>
      <c r="H115" s="208" t="s">
        <v>34</v>
      </c>
      <c r="I115" s="210"/>
      <c r="J115" s="207"/>
      <c r="K115" s="207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145</v>
      </c>
      <c r="AU115" s="215" t="s">
        <v>85</v>
      </c>
      <c r="AV115" s="11" t="s">
        <v>25</v>
      </c>
      <c r="AW115" s="11" t="s">
        <v>99</v>
      </c>
      <c r="AX115" s="11" t="s">
        <v>76</v>
      </c>
      <c r="AY115" s="215" t="s">
        <v>134</v>
      </c>
    </row>
    <row r="116" spans="2:65" s="12" customFormat="1" ht="12">
      <c r="B116" s="216"/>
      <c r="C116" s="217"/>
      <c r="D116" s="203" t="s">
        <v>145</v>
      </c>
      <c r="E116" s="218" t="s">
        <v>34</v>
      </c>
      <c r="F116" s="219" t="s">
        <v>383</v>
      </c>
      <c r="G116" s="217"/>
      <c r="H116" s="220">
        <v>49.3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145</v>
      </c>
      <c r="AU116" s="226" t="s">
        <v>85</v>
      </c>
      <c r="AV116" s="12" t="s">
        <v>85</v>
      </c>
      <c r="AW116" s="12" t="s">
        <v>99</v>
      </c>
      <c r="AX116" s="12" t="s">
        <v>76</v>
      </c>
      <c r="AY116" s="226" t="s">
        <v>134</v>
      </c>
    </row>
    <row r="117" spans="2:65" s="13" customFormat="1" ht="12">
      <c r="B117" s="237"/>
      <c r="C117" s="238"/>
      <c r="D117" s="203" t="s">
        <v>145</v>
      </c>
      <c r="E117" s="239" t="s">
        <v>34</v>
      </c>
      <c r="F117" s="240" t="s">
        <v>185</v>
      </c>
      <c r="G117" s="238"/>
      <c r="H117" s="241">
        <v>73.61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AT117" s="247" t="s">
        <v>145</v>
      </c>
      <c r="AU117" s="247" t="s">
        <v>85</v>
      </c>
      <c r="AV117" s="13" t="s">
        <v>141</v>
      </c>
      <c r="AW117" s="13" t="s">
        <v>99</v>
      </c>
      <c r="AX117" s="13" t="s">
        <v>25</v>
      </c>
      <c r="AY117" s="247" t="s">
        <v>134</v>
      </c>
    </row>
    <row r="118" spans="2:65" s="1" customFormat="1" ht="25.5" customHeight="1">
      <c r="B118" s="40"/>
      <c r="C118" s="191" t="s">
        <v>166</v>
      </c>
      <c r="D118" s="191" t="s">
        <v>136</v>
      </c>
      <c r="E118" s="192" t="s">
        <v>403</v>
      </c>
      <c r="F118" s="193" t="s">
        <v>404</v>
      </c>
      <c r="G118" s="194" t="s">
        <v>156</v>
      </c>
      <c r="H118" s="195">
        <v>12.99</v>
      </c>
      <c r="I118" s="196"/>
      <c r="J118" s="197">
        <f>ROUND(I118*H118,2)</f>
        <v>0</v>
      </c>
      <c r="K118" s="193" t="s">
        <v>34</v>
      </c>
      <c r="L118" s="60"/>
      <c r="M118" s="198" t="s">
        <v>34</v>
      </c>
      <c r="N118" s="199" t="s">
        <v>49</v>
      </c>
      <c r="O118" s="41"/>
      <c r="P118" s="200">
        <f>O118*H118</f>
        <v>0</v>
      </c>
      <c r="Q118" s="200">
        <v>5.7000000000000002E-2</v>
      </c>
      <c r="R118" s="200">
        <f>Q118*H118</f>
        <v>0.74043000000000003</v>
      </c>
      <c r="S118" s="200">
        <v>0</v>
      </c>
      <c r="T118" s="201">
        <f>S118*H118</f>
        <v>0</v>
      </c>
      <c r="AR118" s="23" t="s">
        <v>141</v>
      </c>
      <c r="AT118" s="23" t="s">
        <v>136</v>
      </c>
      <c r="AU118" s="23" t="s">
        <v>85</v>
      </c>
      <c r="AY118" s="23" t="s">
        <v>134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3" t="s">
        <v>141</v>
      </c>
      <c r="BK118" s="202">
        <f>ROUND(I118*H118,2)</f>
        <v>0</v>
      </c>
      <c r="BL118" s="23" t="s">
        <v>141</v>
      </c>
      <c r="BM118" s="23" t="s">
        <v>405</v>
      </c>
    </row>
    <row r="119" spans="2:65" s="1" customFormat="1" ht="72">
      <c r="B119" s="40"/>
      <c r="C119" s="62"/>
      <c r="D119" s="203" t="s">
        <v>143</v>
      </c>
      <c r="E119" s="62"/>
      <c r="F119" s="204" t="s">
        <v>401</v>
      </c>
      <c r="G119" s="62"/>
      <c r="H119" s="62"/>
      <c r="I119" s="162"/>
      <c r="J119" s="62"/>
      <c r="K119" s="62"/>
      <c r="L119" s="60"/>
      <c r="M119" s="205"/>
      <c r="N119" s="41"/>
      <c r="O119" s="41"/>
      <c r="P119" s="41"/>
      <c r="Q119" s="41"/>
      <c r="R119" s="41"/>
      <c r="S119" s="41"/>
      <c r="T119" s="77"/>
      <c r="AT119" s="23" t="s">
        <v>143</v>
      </c>
      <c r="AU119" s="23" t="s">
        <v>85</v>
      </c>
    </row>
    <row r="120" spans="2:65" s="11" customFormat="1" ht="12">
      <c r="B120" s="206"/>
      <c r="C120" s="207"/>
      <c r="D120" s="203" t="s">
        <v>145</v>
      </c>
      <c r="E120" s="208" t="s">
        <v>34</v>
      </c>
      <c r="F120" s="209" t="s">
        <v>406</v>
      </c>
      <c r="G120" s="207"/>
      <c r="H120" s="208" t="s">
        <v>34</v>
      </c>
      <c r="I120" s="210"/>
      <c r="J120" s="207"/>
      <c r="K120" s="207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145</v>
      </c>
      <c r="AU120" s="215" t="s">
        <v>85</v>
      </c>
      <c r="AV120" s="11" t="s">
        <v>25</v>
      </c>
      <c r="AW120" s="11" t="s">
        <v>99</v>
      </c>
      <c r="AX120" s="11" t="s">
        <v>76</v>
      </c>
      <c r="AY120" s="215" t="s">
        <v>134</v>
      </c>
    </row>
    <row r="121" spans="2:65" s="11" customFormat="1" ht="24">
      <c r="B121" s="206"/>
      <c r="C121" s="207"/>
      <c r="D121" s="203" t="s">
        <v>145</v>
      </c>
      <c r="E121" s="208" t="s">
        <v>34</v>
      </c>
      <c r="F121" s="209" t="s">
        <v>407</v>
      </c>
      <c r="G121" s="207"/>
      <c r="H121" s="208" t="s">
        <v>34</v>
      </c>
      <c r="I121" s="210"/>
      <c r="J121" s="207"/>
      <c r="K121" s="207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145</v>
      </c>
      <c r="AU121" s="215" t="s">
        <v>85</v>
      </c>
      <c r="AV121" s="11" t="s">
        <v>25</v>
      </c>
      <c r="AW121" s="11" t="s">
        <v>99</v>
      </c>
      <c r="AX121" s="11" t="s">
        <v>76</v>
      </c>
      <c r="AY121" s="215" t="s">
        <v>134</v>
      </c>
    </row>
    <row r="122" spans="2:65" s="11" customFormat="1" ht="12">
      <c r="B122" s="206"/>
      <c r="C122" s="207"/>
      <c r="D122" s="203" t="s">
        <v>145</v>
      </c>
      <c r="E122" s="208" t="s">
        <v>34</v>
      </c>
      <c r="F122" s="209" t="s">
        <v>387</v>
      </c>
      <c r="G122" s="207"/>
      <c r="H122" s="208" t="s">
        <v>34</v>
      </c>
      <c r="I122" s="210"/>
      <c r="J122" s="207"/>
      <c r="K122" s="207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145</v>
      </c>
      <c r="AU122" s="215" t="s">
        <v>85</v>
      </c>
      <c r="AV122" s="11" t="s">
        <v>25</v>
      </c>
      <c r="AW122" s="11" t="s">
        <v>99</v>
      </c>
      <c r="AX122" s="11" t="s">
        <v>76</v>
      </c>
      <c r="AY122" s="215" t="s">
        <v>134</v>
      </c>
    </row>
    <row r="123" spans="2:65" s="11" customFormat="1" ht="12">
      <c r="B123" s="206"/>
      <c r="C123" s="207"/>
      <c r="D123" s="203" t="s">
        <v>145</v>
      </c>
      <c r="E123" s="208" t="s">
        <v>34</v>
      </c>
      <c r="F123" s="209" t="s">
        <v>217</v>
      </c>
      <c r="G123" s="207"/>
      <c r="H123" s="208" t="s">
        <v>34</v>
      </c>
      <c r="I123" s="210"/>
      <c r="J123" s="207"/>
      <c r="K123" s="207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145</v>
      </c>
      <c r="AU123" s="215" t="s">
        <v>85</v>
      </c>
      <c r="AV123" s="11" t="s">
        <v>25</v>
      </c>
      <c r="AW123" s="11" t="s">
        <v>99</v>
      </c>
      <c r="AX123" s="11" t="s">
        <v>76</v>
      </c>
      <c r="AY123" s="215" t="s">
        <v>134</v>
      </c>
    </row>
    <row r="124" spans="2:65" s="12" customFormat="1" ht="12">
      <c r="B124" s="216"/>
      <c r="C124" s="217"/>
      <c r="D124" s="203" t="s">
        <v>145</v>
      </c>
      <c r="E124" s="218" t="s">
        <v>34</v>
      </c>
      <c r="F124" s="219" t="s">
        <v>388</v>
      </c>
      <c r="G124" s="217"/>
      <c r="H124" s="220">
        <v>4.29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145</v>
      </c>
      <c r="AU124" s="226" t="s">
        <v>85</v>
      </c>
      <c r="AV124" s="12" t="s">
        <v>85</v>
      </c>
      <c r="AW124" s="12" t="s">
        <v>99</v>
      </c>
      <c r="AX124" s="12" t="s">
        <v>76</v>
      </c>
      <c r="AY124" s="226" t="s">
        <v>134</v>
      </c>
    </row>
    <row r="125" spans="2:65" s="11" customFormat="1" ht="12">
      <c r="B125" s="206"/>
      <c r="C125" s="207"/>
      <c r="D125" s="203" t="s">
        <v>145</v>
      </c>
      <c r="E125" s="208" t="s">
        <v>34</v>
      </c>
      <c r="F125" s="209" t="s">
        <v>219</v>
      </c>
      <c r="G125" s="207"/>
      <c r="H125" s="208" t="s">
        <v>34</v>
      </c>
      <c r="I125" s="210"/>
      <c r="J125" s="207"/>
      <c r="K125" s="207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145</v>
      </c>
      <c r="AU125" s="215" t="s">
        <v>85</v>
      </c>
      <c r="AV125" s="11" t="s">
        <v>25</v>
      </c>
      <c r="AW125" s="11" t="s">
        <v>99</v>
      </c>
      <c r="AX125" s="11" t="s">
        <v>76</v>
      </c>
      <c r="AY125" s="215" t="s">
        <v>134</v>
      </c>
    </row>
    <row r="126" spans="2:65" s="12" customFormat="1" ht="12">
      <c r="B126" s="216"/>
      <c r="C126" s="217"/>
      <c r="D126" s="203" t="s">
        <v>145</v>
      </c>
      <c r="E126" s="218" t="s">
        <v>34</v>
      </c>
      <c r="F126" s="219" t="s">
        <v>389</v>
      </c>
      <c r="G126" s="217"/>
      <c r="H126" s="220">
        <v>8.6999999999999993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145</v>
      </c>
      <c r="AU126" s="226" t="s">
        <v>85</v>
      </c>
      <c r="AV126" s="12" t="s">
        <v>85</v>
      </c>
      <c r="AW126" s="12" t="s">
        <v>99</v>
      </c>
      <c r="AX126" s="12" t="s">
        <v>76</v>
      </c>
      <c r="AY126" s="226" t="s">
        <v>134</v>
      </c>
    </row>
    <row r="127" spans="2:65" s="13" customFormat="1" ht="12">
      <c r="B127" s="237"/>
      <c r="C127" s="238"/>
      <c r="D127" s="203" t="s">
        <v>145</v>
      </c>
      <c r="E127" s="239" t="s">
        <v>34</v>
      </c>
      <c r="F127" s="240" t="s">
        <v>185</v>
      </c>
      <c r="G127" s="238"/>
      <c r="H127" s="241">
        <v>12.99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AT127" s="247" t="s">
        <v>145</v>
      </c>
      <c r="AU127" s="247" t="s">
        <v>85</v>
      </c>
      <c r="AV127" s="13" t="s">
        <v>141</v>
      </c>
      <c r="AW127" s="13" t="s">
        <v>99</v>
      </c>
      <c r="AX127" s="13" t="s">
        <v>25</v>
      </c>
      <c r="AY127" s="247" t="s">
        <v>134</v>
      </c>
    </row>
    <row r="128" spans="2:65" s="10" customFormat="1" ht="29.85" customHeight="1">
      <c r="B128" s="175"/>
      <c r="C128" s="176"/>
      <c r="D128" s="177" t="s">
        <v>75</v>
      </c>
      <c r="E128" s="189" t="s">
        <v>313</v>
      </c>
      <c r="F128" s="189" t="s">
        <v>314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SUM(P129:P131)</f>
        <v>0</v>
      </c>
      <c r="Q128" s="183"/>
      <c r="R128" s="184">
        <f>SUM(R129:R131)</f>
        <v>0</v>
      </c>
      <c r="S128" s="183"/>
      <c r="T128" s="185">
        <f>SUM(T129:T131)</f>
        <v>0</v>
      </c>
      <c r="AR128" s="186" t="s">
        <v>25</v>
      </c>
      <c r="AT128" s="187" t="s">
        <v>75</v>
      </c>
      <c r="AU128" s="187" t="s">
        <v>25</v>
      </c>
      <c r="AY128" s="186" t="s">
        <v>134</v>
      </c>
      <c r="BK128" s="188">
        <f>SUM(BK129:BK131)</f>
        <v>0</v>
      </c>
    </row>
    <row r="129" spans="2:65" s="1" customFormat="1" ht="25.5" customHeight="1">
      <c r="B129" s="40"/>
      <c r="C129" s="191" t="s">
        <v>176</v>
      </c>
      <c r="D129" s="191" t="s">
        <v>136</v>
      </c>
      <c r="E129" s="192" t="s">
        <v>316</v>
      </c>
      <c r="F129" s="193" t="s">
        <v>408</v>
      </c>
      <c r="G129" s="194" t="s">
        <v>250</v>
      </c>
      <c r="H129" s="195">
        <v>1.6759999999999999</v>
      </c>
      <c r="I129" s="196"/>
      <c r="J129" s="197">
        <f>ROUND(I129*H129,2)</f>
        <v>0</v>
      </c>
      <c r="K129" s="193" t="s">
        <v>34</v>
      </c>
      <c r="L129" s="60"/>
      <c r="M129" s="198" t="s">
        <v>34</v>
      </c>
      <c r="N129" s="199" t="s">
        <v>49</v>
      </c>
      <c r="O129" s="4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3" t="s">
        <v>141</v>
      </c>
      <c r="AT129" s="23" t="s">
        <v>136</v>
      </c>
      <c r="AU129" s="23" t="s">
        <v>85</v>
      </c>
      <c r="AY129" s="23" t="s">
        <v>134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3" t="s">
        <v>141</v>
      </c>
      <c r="BK129" s="202">
        <f>ROUND(I129*H129,2)</f>
        <v>0</v>
      </c>
      <c r="BL129" s="23" t="s">
        <v>141</v>
      </c>
      <c r="BM129" s="23" t="s">
        <v>409</v>
      </c>
    </row>
    <row r="130" spans="2:65" s="11" customFormat="1" ht="12">
      <c r="B130" s="206"/>
      <c r="C130" s="207"/>
      <c r="D130" s="203" t="s">
        <v>145</v>
      </c>
      <c r="E130" s="208" t="s">
        <v>34</v>
      </c>
      <c r="F130" s="209" t="s">
        <v>410</v>
      </c>
      <c r="G130" s="207"/>
      <c r="H130" s="208" t="s">
        <v>34</v>
      </c>
      <c r="I130" s="210"/>
      <c r="J130" s="207"/>
      <c r="K130" s="207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145</v>
      </c>
      <c r="AU130" s="215" t="s">
        <v>85</v>
      </c>
      <c r="AV130" s="11" t="s">
        <v>25</v>
      </c>
      <c r="AW130" s="11" t="s">
        <v>99</v>
      </c>
      <c r="AX130" s="11" t="s">
        <v>76</v>
      </c>
      <c r="AY130" s="215" t="s">
        <v>134</v>
      </c>
    </row>
    <row r="131" spans="2:65" s="12" customFormat="1" ht="12">
      <c r="B131" s="216"/>
      <c r="C131" s="217"/>
      <c r="D131" s="203" t="s">
        <v>145</v>
      </c>
      <c r="E131" s="218" t="s">
        <v>34</v>
      </c>
      <c r="F131" s="219" t="s">
        <v>411</v>
      </c>
      <c r="G131" s="217"/>
      <c r="H131" s="220">
        <v>1.6759999999999999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145</v>
      </c>
      <c r="AU131" s="226" t="s">
        <v>85</v>
      </c>
      <c r="AV131" s="12" t="s">
        <v>85</v>
      </c>
      <c r="AW131" s="12" t="s">
        <v>99</v>
      </c>
      <c r="AX131" s="12" t="s">
        <v>25</v>
      </c>
      <c r="AY131" s="226" t="s">
        <v>134</v>
      </c>
    </row>
    <row r="132" spans="2:65" s="10" customFormat="1" ht="29.85" customHeight="1">
      <c r="B132" s="175"/>
      <c r="C132" s="176"/>
      <c r="D132" s="177" t="s">
        <v>75</v>
      </c>
      <c r="E132" s="189" t="s">
        <v>327</v>
      </c>
      <c r="F132" s="189" t="s">
        <v>328</v>
      </c>
      <c r="G132" s="176"/>
      <c r="H132" s="176"/>
      <c r="I132" s="179"/>
      <c r="J132" s="190">
        <f>BK132</f>
        <v>0</v>
      </c>
      <c r="K132" s="176"/>
      <c r="L132" s="181"/>
      <c r="M132" s="182"/>
      <c r="N132" s="183"/>
      <c r="O132" s="183"/>
      <c r="P132" s="184">
        <f>SUM(P133:P134)</f>
        <v>0</v>
      </c>
      <c r="Q132" s="183"/>
      <c r="R132" s="184">
        <f>SUM(R133:R134)</f>
        <v>0</v>
      </c>
      <c r="S132" s="183"/>
      <c r="T132" s="185">
        <f>SUM(T133:T134)</f>
        <v>0</v>
      </c>
      <c r="AR132" s="186" t="s">
        <v>25</v>
      </c>
      <c r="AT132" s="187" t="s">
        <v>75</v>
      </c>
      <c r="AU132" s="187" t="s">
        <v>25</v>
      </c>
      <c r="AY132" s="186" t="s">
        <v>134</v>
      </c>
      <c r="BK132" s="188">
        <f>SUM(BK133:BK134)</f>
        <v>0</v>
      </c>
    </row>
    <row r="133" spans="2:65" s="1" customFormat="1" ht="16.5" customHeight="1">
      <c r="B133" s="40"/>
      <c r="C133" s="191" t="s">
        <v>186</v>
      </c>
      <c r="D133" s="191" t="s">
        <v>136</v>
      </c>
      <c r="E133" s="192" t="s">
        <v>330</v>
      </c>
      <c r="F133" s="193" t="s">
        <v>331</v>
      </c>
      <c r="G133" s="194" t="s">
        <v>250</v>
      </c>
      <c r="H133" s="195">
        <v>3.677</v>
      </c>
      <c r="I133" s="196"/>
      <c r="J133" s="197">
        <f>ROUND(I133*H133,2)</f>
        <v>0</v>
      </c>
      <c r="K133" s="193" t="s">
        <v>140</v>
      </c>
      <c r="L133" s="60"/>
      <c r="M133" s="198" t="s">
        <v>34</v>
      </c>
      <c r="N133" s="199" t="s">
        <v>49</v>
      </c>
      <c r="O133" s="41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3" t="s">
        <v>141</v>
      </c>
      <c r="AT133" s="23" t="s">
        <v>136</v>
      </c>
      <c r="AU133" s="23" t="s">
        <v>85</v>
      </c>
      <c r="AY133" s="23" t="s">
        <v>134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3" t="s">
        <v>141</v>
      </c>
      <c r="BK133" s="202">
        <f>ROUND(I133*H133,2)</f>
        <v>0</v>
      </c>
      <c r="BL133" s="23" t="s">
        <v>141</v>
      </c>
      <c r="BM133" s="23" t="s">
        <v>412</v>
      </c>
    </row>
    <row r="134" spans="2:65" s="1" customFormat="1" ht="36">
      <c r="B134" s="40"/>
      <c r="C134" s="62"/>
      <c r="D134" s="203" t="s">
        <v>143</v>
      </c>
      <c r="E134" s="62"/>
      <c r="F134" s="204" t="s">
        <v>333</v>
      </c>
      <c r="G134" s="62"/>
      <c r="H134" s="62"/>
      <c r="I134" s="162"/>
      <c r="J134" s="62"/>
      <c r="K134" s="62"/>
      <c r="L134" s="60"/>
      <c r="M134" s="248"/>
      <c r="N134" s="249"/>
      <c r="O134" s="249"/>
      <c r="P134" s="249"/>
      <c r="Q134" s="249"/>
      <c r="R134" s="249"/>
      <c r="S134" s="249"/>
      <c r="T134" s="250"/>
      <c r="AT134" s="23" t="s">
        <v>143</v>
      </c>
      <c r="AU134" s="23" t="s">
        <v>85</v>
      </c>
    </row>
    <row r="135" spans="2:65" s="1" customFormat="1" ht="6.9" customHeight="1">
      <c r="B135" s="55"/>
      <c r="C135" s="56"/>
      <c r="D135" s="56"/>
      <c r="E135" s="56"/>
      <c r="F135" s="56"/>
      <c r="G135" s="56"/>
      <c r="H135" s="56"/>
      <c r="I135" s="138"/>
      <c r="J135" s="56"/>
      <c r="K135" s="56"/>
      <c r="L135" s="60"/>
    </row>
  </sheetData>
  <sheetProtection algorithmName="SHA-512" hashValue="a6vhLDkC8c9CuRY14NO5Z0nT2jjJvyAFrs8a7vWgJlQm7ljqDtybI6+v38bmBXFbygHGdTUHHi/GPrkkN9z9SA==" saltValue="FiOEB5C8mPoViS0HMAdlmcZb3cJXsFI6tA+zHaWlzAW0xhc4d3mdsb+0777HLMYBSCfA8UQ+aIs4D05bnNr3ug==" spinCount="100000" sheet="1" objects="1" scenarios="1" formatColumns="0" formatRows="0" autoFilter="0"/>
  <autoFilter ref="C80:K134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7"/>
  <sheetViews>
    <sheetView showGridLines="0" workbookViewId="0">
      <pane ySplit="1" topLeftCell="A77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93</v>
      </c>
      <c r="G1" s="378" t="s">
        <v>94</v>
      </c>
      <c r="H1" s="378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23" t="s">
        <v>92</v>
      </c>
    </row>
    <row r="3" spans="1:70" ht="6.9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99</v>
      </c>
    </row>
    <row r="5" spans="1:70" ht="6.9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0" t="str">
        <f>'Rekapitulace stavby'!K6</f>
        <v>VD Lysá nad Labem, oprava dna dolního ohlaví PK</v>
      </c>
      <c r="F7" s="371"/>
      <c r="G7" s="371"/>
      <c r="H7" s="371"/>
      <c r="I7" s="116"/>
      <c r="J7" s="28"/>
      <c r="K7" s="30"/>
    </row>
    <row r="8" spans="1:70" s="1" customFormat="1" ht="13.2">
      <c r="B8" s="40"/>
      <c r="C8" s="41"/>
      <c r="D8" s="36" t="s">
        <v>100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>
      <c r="B9" s="40"/>
      <c r="C9" s="41"/>
      <c r="D9" s="41"/>
      <c r="E9" s="372" t="s">
        <v>413</v>
      </c>
      <c r="F9" s="373"/>
      <c r="G9" s="373"/>
      <c r="H9" s="373"/>
      <c r="I9" s="117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24</v>
      </c>
      <c r="K11" s="44"/>
    </row>
    <row r="12" spans="1:70" s="1" customFormat="1" ht="14.4" customHeight="1">
      <c r="B12" s="40"/>
      <c r="C12" s="41"/>
      <c r="D12" s="36" t="s">
        <v>26</v>
      </c>
      <c r="E12" s="41"/>
      <c r="F12" s="34" t="s">
        <v>27</v>
      </c>
      <c r="G12" s="41"/>
      <c r="H12" s="41"/>
      <c r="I12" s="118" t="s">
        <v>28</v>
      </c>
      <c r="J12" s="119" t="str">
        <f>'Rekapitulace stavby'!AN8</f>
        <v>31.3.2017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>
      <c r="B14" s="40"/>
      <c r="C14" s="41"/>
      <c r="D14" s="36" t="s">
        <v>32</v>
      </c>
      <c r="E14" s="41"/>
      <c r="F14" s="41"/>
      <c r="G14" s="41"/>
      <c r="H14" s="41"/>
      <c r="I14" s="118" t="s">
        <v>33</v>
      </c>
      <c r="J14" s="34" t="s">
        <v>34</v>
      </c>
      <c r="K14" s="44"/>
    </row>
    <row r="15" spans="1:70" s="1" customFormat="1" ht="18" customHeight="1">
      <c r="B15" s="40"/>
      <c r="C15" s="41"/>
      <c r="D15" s="41"/>
      <c r="E15" s="34" t="s">
        <v>35</v>
      </c>
      <c r="F15" s="41"/>
      <c r="G15" s="41"/>
      <c r="H15" s="41"/>
      <c r="I15" s="118" t="s">
        <v>36</v>
      </c>
      <c r="J15" s="34" t="s">
        <v>34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>
      <c r="B17" s="40"/>
      <c r="C17" s="41"/>
      <c r="D17" s="36" t="s">
        <v>37</v>
      </c>
      <c r="E17" s="41"/>
      <c r="F17" s="41"/>
      <c r="G17" s="41"/>
      <c r="H17" s="41"/>
      <c r="I17" s="118" t="s">
        <v>33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36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>
      <c r="B20" s="40"/>
      <c r="C20" s="41"/>
      <c r="D20" s="36" t="s">
        <v>39</v>
      </c>
      <c r="E20" s="41"/>
      <c r="F20" s="41"/>
      <c r="G20" s="41"/>
      <c r="H20" s="41"/>
      <c r="I20" s="118" t="s">
        <v>33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36</v>
      </c>
      <c r="J21" s="34" t="s">
        <v>34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28.5" customHeight="1">
      <c r="B24" s="120"/>
      <c r="C24" s="121"/>
      <c r="D24" s="121"/>
      <c r="E24" s="359" t="s">
        <v>102</v>
      </c>
      <c r="F24" s="359"/>
      <c r="G24" s="359"/>
      <c r="H24" s="359"/>
      <c r="I24" s="122"/>
      <c r="J24" s="121"/>
      <c r="K24" s="123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42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>
      <c r="B29" s="40"/>
      <c r="C29" s="41"/>
      <c r="D29" s="41"/>
      <c r="E29" s="41"/>
      <c r="F29" s="45" t="s">
        <v>44</v>
      </c>
      <c r="G29" s="41"/>
      <c r="H29" s="41"/>
      <c r="I29" s="128" t="s">
        <v>43</v>
      </c>
      <c r="J29" s="45" t="s">
        <v>45</v>
      </c>
      <c r="K29" s="44"/>
    </row>
    <row r="30" spans="2:11" s="1" customFormat="1" ht="14.4" hidden="1" customHeight="1">
      <c r="B30" s="40"/>
      <c r="C30" s="41"/>
      <c r="D30" s="48" t="s">
        <v>46</v>
      </c>
      <c r="E30" s="48" t="s">
        <v>47</v>
      </c>
      <c r="F30" s="129">
        <f>ROUND(SUM(BE81:BE126), 2)</f>
        <v>0</v>
      </c>
      <c r="G30" s="41"/>
      <c r="H30" s="41"/>
      <c r="I30" s="130">
        <v>0.21</v>
      </c>
      <c r="J30" s="129">
        <f>ROUND(ROUND((SUM(BE81:BE126)), 2)*I30, 2)</f>
        <v>0</v>
      </c>
      <c r="K30" s="44"/>
    </row>
    <row r="31" spans="2:11" s="1" customFormat="1" ht="14.4" hidden="1" customHeight="1">
      <c r="B31" s="40"/>
      <c r="C31" s="41"/>
      <c r="D31" s="41"/>
      <c r="E31" s="48" t="s">
        <v>48</v>
      </c>
      <c r="F31" s="129">
        <f>ROUND(SUM(BF81:BF126), 2)</f>
        <v>0</v>
      </c>
      <c r="G31" s="41"/>
      <c r="H31" s="41"/>
      <c r="I31" s="130">
        <v>0.15</v>
      </c>
      <c r="J31" s="129">
        <f>ROUND(ROUND((SUM(BF81:BF126)), 2)*I31, 2)</f>
        <v>0</v>
      </c>
      <c r="K31" s="44"/>
    </row>
    <row r="32" spans="2:11" s="1" customFormat="1" ht="14.4" customHeight="1">
      <c r="B32" s="40"/>
      <c r="C32" s="41"/>
      <c r="D32" s="48" t="s">
        <v>46</v>
      </c>
      <c r="E32" s="48" t="s">
        <v>49</v>
      </c>
      <c r="F32" s="129">
        <f>ROUND(SUM(BG81:BG126),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customHeight="1">
      <c r="B33" s="40"/>
      <c r="C33" s="41"/>
      <c r="D33" s="41"/>
      <c r="E33" s="48" t="s">
        <v>50</v>
      </c>
      <c r="F33" s="129">
        <f>ROUND(SUM(BH81:BH126),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51</v>
      </c>
      <c r="F34" s="129">
        <f>ROUND(SUM(BI81:BI126),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52</v>
      </c>
      <c r="E36" s="78"/>
      <c r="F36" s="78"/>
      <c r="G36" s="133" t="s">
        <v>53</v>
      </c>
      <c r="H36" s="134" t="s">
        <v>54</v>
      </c>
      <c r="I36" s="135"/>
      <c r="J36" s="136">
        <f>SUM(J27:J34)</f>
        <v>0</v>
      </c>
      <c r="K36" s="137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>
      <c r="B42" s="40"/>
      <c r="C42" s="29" t="s">
        <v>103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0" t="str">
        <f>E7</f>
        <v>VD Lysá nad Labem, oprava dna dolního ohlaví PK</v>
      </c>
      <c r="F45" s="371"/>
      <c r="G45" s="371"/>
      <c r="H45" s="371"/>
      <c r="I45" s="117"/>
      <c r="J45" s="41"/>
      <c r="K45" s="44"/>
    </row>
    <row r="46" spans="2:11" s="1" customFormat="1" ht="14.4" customHeight="1">
      <c r="B46" s="40"/>
      <c r="C46" s="36" t="s">
        <v>100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2" t="str">
        <f>E9</f>
        <v>VON.01 - Soupis prací - Vedlejší a ostatní náklady</v>
      </c>
      <c r="F47" s="373"/>
      <c r="G47" s="373"/>
      <c r="H47" s="373"/>
      <c r="I47" s="117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26</v>
      </c>
      <c r="D49" s="41"/>
      <c r="E49" s="41"/>
      <c r="F49" s="34" t="str">
        <f>F12</f>
        <v>Lysá nad Labem</v>
      </c>
      <c r="G49" s="41"/>
      <c r="H49" s="41"/>
      <c r="I49" s="118" t="s">
        <v>28</v>
      </c>
      <c r="J49" s="119" t="str">
        <f>IF(J12="","",J12)</f>
        <v>31.3.2017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>
      <c r="B51" s="40"/>
      <c r="C51" s="36" t="s">
        <v>32</v>
      </c>
      <c r="D51" s="41"/>
      <c r="E51" s="41"/>
      <c r="F51" s="34" t="str">
        <f>E15</f>
        <v>Povodí Labe, státní podnik, OIČ, Hradec Králové</v>
      </c>
      <c r="G51" s="41"/>
      <c r="H51" s="41"/>
      <c r="I51" s="118" t="s">
        <v>39</v>
      </c>
      <c r="J51" s="359" t="str">
        <f>E21</f>
        <v>Povodí Labe, státní podnik, OIČ, Hradec Králové</v>
      </c>
      <c r="K51" s="44"/>
    </row>
    <row r="52" spans="2:47" s="1" customFormat="1" ht="21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17"/>
      <c r="J52" s="37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104</v>
      </c>
      <c r="D54" s="131"/>
      <c r="E54" s="131"/>
      <c r="F54" s="131"/>
      <c r="G54" s="131"/>
      <c r="H54" s="131"/>
      <c r="I54" s="144"/>
      <c r="J54" s="145" t="s">
        <v>105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106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107</v>
      </c>
    </row>
    <row r="57" spans="2:47" s="7" customFormat="1" ht="24.9" customHeight="1">
      <c r="B57" s="148"/>
      <c r="C57" s="149"/>
      <c r="D57" s="150" t="s">
        <v>414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95" customHeight="1">
      <c r="B58" s="155"/>
      <c r="C58" s="156"/>
      <c r="D58" s="157" t="s">
        <v>415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19.95" customHeight="1">
      <c r="B59" s="155"/>
      <c r="C59" s="156"/>
      <c r="D59" s="157" t="s">
        <v>416</v>
      </c>
      <c r="E59" s="158"/>
      <c r="F59" s="158"/>
      <c r="G59" s="158"/>
      <c r="H59" s="158"/>
      <c r="I59" s="159"/>
      <c r="J59" s="160">
        <f>J96</f>
        <v>0</v>
      </c>
      <c r="K59" s="161"/>
    </row>
    <row r="60" spans="2:47" s="8" customFormat="1" ht="19.95" customHeight="1">
      <c r="B60" s="155"/>
      <c r="C60" s="156"/>
      <c r="D60" s="157" t="s">
        <v>417</v>
      </c>
      <c r="E60" s="158"/>
      <c r="F60" s="158"/>
      <c r="G60" s="158"/>
      <c r="H60" s="158"/>
      <c r="I60" s="159"/>
      <c r="J60" s="160">
        <f>J100</f>
        <v>0</v>
      </c>
      <c r="K60" s="161"/>
    </row>
    <row r="61" spans="2:47" s="8" customFormat="1" ht="19.95" customHeight="1">
      <c r="B61" s="155"/>
      <c r="C61" s="156"/>
      <c r="D61" s="157" t="s">
        <v>418</v>
      </c>
      <c r="E61" s="158"/>
      <c r="F61" s="158"/>
      <c r="G61" s="158"/>
      <c r="H61" s="158"/>
      <c r="I61" s="159"/>
      <c r="J61" s="160">
        <f>J106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" customHeight="1">
      <c r="B68" s="40"/>
      <c r="C68" s="61" t="s">
        <v>118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16.5" customHeight="1">
      <c r="B71" s="40"/>
      <c r="C71" s="62"/>
      <c r="D71" s="62"/>
      <c r="E71" s="375" t="str">
        <f>E7</f>
        <v>VD Lysá nad Labem, oprava dna dolního ohlaví PK</v>
      </c>
      <c r="F71" s="376"/>
      <c r="G71" s="376"/>
      <c r="H71" s="376"/>
      <c r="I71" s="162"/>
      <c r="J71" s="62"/>
      <c r="K71" s="62"/>
      <c r="L71" s="60"/>
    </row>
    <row r="72" spans="2:20" s="1" customFormat="1" ht="14.4" customHeight="1">
      <c r="B72" s="40"/>
      <c r="C72" s="64" t="s">
        <v>100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17.25" customHeight="1">
      <c r="B73" s="40"/>
      <c r="C73" s="62"/>
      <c r="D73" s="62"/>
      <c r="E73" s="366" t="str">
        <f>E9</f>
        <v>VON.01 - Soupis prací - Vedlejší a ostatní náklady</v>
      </c>
      <c r="F73" s="377"/>
      <c r="G73" s="377"/>
      <c r="H73" s="377"/>
      <c r="I73" s="162"/>
      <c r="J73" s="62"/>
      <c r="K73" s="62"/>
      <c r="L73" s="60"/>
    </row>
    <row r="74" spans="2:20" s="1" customFormat="1" ht="6.9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26</v>
      </c>
      <c r="D75" s="62"/>
      <c r="E75" s="62"/>
      <c r="F75" s="163" t="str">
        <f>F12</f>
        <v>Lysá nad Labem</v>
      </c>
      <c r="G75" s="62"/>
      <c r="H75" s="62"/>
      <c r="I75" s="164" t="s">
        <v>28</v>
      </c>
      <c r="J75" s="72" t="str">
        <f>IF(J12="","",J12)</f>
        <v>31.3.2017</v>
      </c>
      <c r="K75" s="62"/>
      <c r="L75" s="60"/>
    </row>
    <row r="76" spans="2:20" s="1" customFormat="1" ht="6.9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 ht="13.2">
      <c r="B77" s="40"/>
      <c r="C77" s="64" t="s">
        <v>32</v>
      </c>
      <c r="D77" s="62"/>
      <c r="E77" s="62"/>
      <c r="F77" s="163" t="str">
        <f>E15</f>
        <v>Povodí Labe, státní podnik, OIČ, Hradec Králové</v>
      </c>
      <c r="G77" s="62"/>
      <c r="H77" s="62"/>
      <c r="I77" s="164" t="s">
        <v>39</v>
      </c>
      <c r="J77" s="163" t="str">
        <f>E21</f>
        <v>Povodí Labe, státní podnik, OIČ, Hradec Králové</v>
      </c>
      <c r="K77" s="62"/>
      <c r="L77" s="60"/>
    </row>
    <row r="78" spans="2:20" s="1" customFormat="1" ht="14.4" customHeight="1">
      <c r="B78" s="40"/>
      <c r="C78" s="64" t="s">
        <v>37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119</v>
      </c>
      <c r="D80" s="167" t="s">
        <v>61</v>
      </c>
      <c r="E80" s="167" t="s">
        <v>57</v>
      </c>
      <c r="F80" s="167" t="s">
        <v>120</v>
      </c>
      <c r="G80" s="167" t="s">
        <v>121</v>
      </c>
      <c r="H80" s="167" t="s">
        <v>122</v>
      </c>
      <c r="I80" s="168" t="s">
        <v>123</v>
      </c>
      <c r="J80" s="167" t="s">
        <v>105</v>
      </c>
      <c r="K80" s="169" t="s">
        <v>124</v>
      </c>
      <c r="L80" s="170"/>
      <c r="M80" s="80" t="s">
        <v>125</v>
      </c>
      <c r="N80" s="81" t="s">
        <v>46</v>
      </c>
      <c r="O80" s="81" t="s">
        <v>126</v>
      </c>
      <c r="P80" s="81" t="s">
        <v>127</v>
      </c>
      <c r="Q80" s="81" t="s">
        <v>128</v>
      </c>
      <c r="R80" s="81" t="s">
        <v>129</v>
      </c>
      <c r="S80" s="81" t="s">
        <v>130</v>
      </c>
      <c r="T80" s="82" t="s">
        <v>131</v>
      </c>
    </row>
    <row r="81" spans="2:65" s="1" customFormat="1" ht="29.25" customHeight="1">
      <c r="B81" s="40"/>
      <c r="C81" s="86" t="s">
        <v>106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75</v>
      </c>
      <c r="AU81" s="23" t="s">
        <v>107</v>
      </c>
      <c r="BK81" s="174">
        <f>BK82</f>
        <v>0</v>
      </c>
    </row>
    <row r="82" spans="2:65" s="10" customFormat="1" ht="37.35" customHeight="1">
      <c r="B82" s="175"/>
      <c r="C82" s="176"/>
      <c r="D82" s="177" t="s">
        <v>75</v>
      </c>
      <c r="E82" s="178" t="s">
        <v>419</v>
      </c>
      <c r="F82" s="178" t="s">
        <v>420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P83+P96+P100+P106</f>
        <v>0</v>
      </c>
      <c r="Q82" s="183"/>
      <c r="R82" s="184">
        <f>R83+R96+R100+R106</f>
        <v>0</v>
      </c>
      <c r="S82" s="183"/>
      <c r="T82" s="185">
        <f>T83+T96+T100+T106</f>
        <v>0</v>
      </c>
      <c r="AR82" s="186" t="s">
        <v>141</v>
      </c>
      <c r="AT82" s="187" t="s">
        <v>75</v>
      </c>
      <c r="AU82" s="187" t="s">
        <v>76</v>
      </c>
      <c r="AY82" s="186" t="s">
        <v>134</v>
      </c>
      <c r="BK82" s="188">
        <f>BK83+BK96+BK100+BK106</f>
        <v>0</v>
      </c>
    </row>
    <row r="83" spans="2:65" s="10" customFormat="1" ht="19.95" customHeight="1">
      <c r="B83" s="175"/>
      <c r="C83" s="176"/>
      <c r="D83" s="177" t="s">
        <v>75</v>
      </c>
      <c r="E83" s="189" t="s">
        <v>421</v>
      </c>
      <c r="F83" s="189" t="s">
        <v>422</v>
      </c>
      <c r="G83" s="176"/>
      <c r="H83" s="176"/>
      <c r="I83" s="179"/>
      <c r="J83" s="190">
        <f>BK83</f>
        <v>0</v>
      </c>
      <c r="K83" s="176"/>
      <c r="L83" s="181"/>
      <c r="M83" s="182"/>
      <c r="N83" s="183"/>
      <c r="O83" s="183"/>
      <c r="P83" s="184">
        <f>SUM(P84:P95)</f>
        <v>0</v>
      </c>
      <c r="Q83" s="183"/>
      <c r="R83" s="184">
        <f>SUM(R84:R95)</f>
        <v>0</v>
      </c>
      <c r="S83" s="183"/>
      <c r="T83" s="185">
        <f>SUM(T84:T95)</f>
        <v>0</v>
      </c>
      <c r="AR83" s="186" t="s">
        <v>141</v>
      </c>
      <c r="AT83" s="187" t="s">
        <v>75</v>
      </c>
      <c r="AU83" s="187" t="s">
        <v>25</v>
      </c>
      <c r="AY83" s="186" t="s">
        <v>134</v>
      </c>
      <c r="BK83" s="188">
        <f>SUM(BK84:BK95)</f>
        <v>0</v>
      </c>
    </row>
    <row r="84" spans="2:65" s="1" customFormat="1" ht="16.5" customHeight="1">
      <c r="B84" s="40"/>
      <c r="C84" s="191" t="s">
        <v>25</v>
      </c>
      <c r="D84" s="191" t="s">
        <v>136</v>
      </c>
      <c r="E84" s="192" t="s">
        <v>423</v>
      </c>
      <c r="F84" s="193" t="s">
        <v>424</v>
      </c>
      <c r="G84" s="194" t="s">
        <v>425</v>
      </c>
      <c r="H84" s="195">
        <v>1</v>
      </c>
      <c r="I84" s="196"/>
      <c r="J84" s="197">
        <f>ROUND(I84*H84,2)</f>
        <v>0</v>
      </c>
      <c r="K84" s="193" t="s">
        <v>34</v>
      </c>
      <c r="L84" s="60"/>
      <c r="M84" s="198" t="s">
        <v>34</v>
      </c>
      <c r="N84" s="199" t="s">
        <v>49</v>
      </c>
      <c r="O84" s="41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3" t="s">
        <v>426</v>
      </c>
      <c r="AT84" s="23" t="s">
        <v>136</v>
      </c>
      <c r="AU84" s="23" t="s">
        <v>85</v>
      </c>
      <c r="AY84" s="23" t="s">
        <v>134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3" t="s">
        <v>141</v>
      </c>
      <c r="BK84" s="202">
        <f>ROUND(I84*H84,2)</f>
        <v>0</v>
      </c>
      <c r="BL84" s="23" t="s">
        <v>426</v>
      </c>
      <c r="BM84" s="23" t="s">
        <v>427</v>
      </c>
    </row>
    <row r="85" spans="2:65" s="11" customFormat="1" ht="12">
      <c r="B85" s="206"/>
      <c r="C85" s="207"/>
      <c r="D85" s="203" t="s">
        <v>145</v>
      </c>
      <c r="E85" s="208" t="s">
        <v>34</v>
      </c>
      <c r="F85" s="209" t="s">
        <v>428</v>
      </c>
      <c r="G85" s="207"/>
      <c r="H85" s="208" t="s">
        <v>34</v>
      </c>
      <c r="I85" s="210"/>
      <c r="J85" s="207"/>
      <c r="K85" s="207"/>
      <c r="L85" s="211"/>
      <c r="M85" s="212"/>
      <c r="N85" s="213"/>
      <c r="O85" s="213"/>
      <c r="P85" s="213"/>
      <c r="Q85" s="213"/>
      <c r="R85" s="213"/>
      <c r="S85" s="213"/>
      <c r="T85" s="214"/>
      <c r="AT85" s="215" t="s">
        <v>145</v>
      </c>
      <c r="AU85" s="215" t="s">
        <v>85</v>
      </c>
      <c r="AV85" s="11" t="s">
        <v>25</v>
      </c>
      <c r="AW85" s="11" t="s">
        <v>99</v>
      </c>
      <c r="AX85" s="11" t="s">
        <v>76</v>
      </c>
      <c r="AY85" s="215" t="s">
        <v>134</v>
      </c>
    </row>
    <row r="86" spans="2:65" s="11" customFormat="1" ht="12">
      <c r="B86" s="206"/>
      <c r="C86" s="207"/>
      <c r="D86" s="203" t="s">
        <v>145</v>
      </c>
      <c r="E86" s="208" t="s">
        <v>34</v>
      </c>
      <c r="F86" s="209" t="s">
        <v>429</v>
      </c>
      <c r="G86" s="207"/>
      <c r="H86" s="208" t="s">
        <v>34</v>
      </c>
      <c r="I86" s="210"/>
      <c r="J86" s="207"/>
      <c r="K86" s="207"/>
      <c r="L86" s="211"/>
      <c r="M86" s="212"/>
      <c r="N86" s="213"/>
      <c r="O86" s="213"/>
      <c r="P86" s="213"/>
      <c r="Q86" s="213"/>
      <c r="R86" s="213"/>
      <c r="S86" s="213"/>
      <c r="T86" s="214"/>
      <c r="AT86" s="215" t="s">
        <v>145</v>
      </c>
      <c r="AU86" s="215" t="s">
        <v>85</v>
      </c>
      <c r="AV86" s="11" t="s">
        <v>25</v>
      </c>
      <c r="AW86" s="11" t="s">
        <v>99</v>
      </c>
      <c r="AX86" s="11" t="s">
        <v>76</v>
      </c>
      <c r="AY86" s="215" t="s">
        <v>134</v>
      </c>
    </row>
    <row r="87" spans="2:65" s="11" customFormat="1" ht="24">
      <c r="B87" s="206"/>
      <c r="C87" s="207"/>
      <c r="D87" s="203" t="s">
        <v>145</v>
      </c>
      <c r="E87" s="208" t="s">
        <v>34</v>
      </c>
      <c r="F87" s="209" t="s">
        <v>430</v>
      </c>
      <c r="G87" s="207"/>
      <c r="H87" s="208" t="s">
        <v>34</v>
      </c>
      <c r="I87" s="210"/>
      <c r="J87" s="207"/>
      <c r="K87" s="207"/>
      <c r="L87" s="211"/>
      <c r="M87" s="212"/>
      <c r="N87" s="213"/>
      <c r="O87" s="213"/>
      <c r="P87" s="213"/>
      <c r="Q87" s="213"/>
      <c r="R87" s="213"/>
      <c r="S87" s="213"/>
      <c r="T87" s="214"/>
      <c r="AT87" s="215" t="s">
        <v>145</v>
      </c>
      <c r="AU87" s="215" t="s">
        <v>85</v>
      </c>
      <c r="AV87" s="11" t="s">
        <v>25</v>
      </c>
      <c r="AW87" s="11" t="s">
        <v>99</v>
      </c>
      <c r="AX87" s="11" t="s">
        <v>76</v>
      </c>
      <c r="AY87" s="215" t="s">
        <v>134</v>
      </c>
    </row>
    <row r="88" spans="2:65" s="11" customFormat="1" ht="12">
      <c r="B88" s="206"/>
      <c r="C88" s="207"/>
      <c r="D88" s="203" t="s">
        <v>145</v>
      </c>
      <c r="E88" s="208" t="s">
        <v>34</v>
      </c>
      <c r="F88" s="209" t="s">
        <v>431</v>
      </c>
      <c r="G88" s="207"/>
      <c r="H88" s="208" t="s">
        <v>34</v>
      </c>
      <c r="I88" s="210"/>
      <c r="J88" s="207"/>
      <c r="K88" s="207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145</v>
      </c>
      <c r="AU88" s="215" t="s">
        <v>85</v>
      </c>
      <c r="AV88" s="11" t="s">
        <v>25</v>
      </c>
      <c r="AW88" s="11" t="s">
        <v>99</v>
      </c>
      <c r="AX88" s="11" t="s">
        <v>76</v>
      </c>
      <c r="AY88" s="215" t="s">
        <v>134</v>
      </c>
    </row>
    <row r="89" spans="2:65" s="11" customFormat="1" ht="24">
      <c r="B89" s="206"/>
      <c r="C89" s="207"/>
      <c r="D89" s="203" t="s">
        <v>145</v>
      </c>
      <c r="E89" s="208" t="s">
        <v>34</v>
      </c>
      <c r="F89" s="209" t="s">
        <v>432</v>
      </c>
      <c r="G89" s="207"/>
      <c r="H89" s="208" t="s">
        <v>34</v>
      </c>
      <c r="I89" s="210"/>
      <c r="J89" s="207"/>
      <c r="K89" s="207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145</v>
      </c>
      <c r="AU89" s="215" t="s">
        <v>85</v>
      </c>
      <c r="AV89" s="11" t="s">
        <v>25</v>
      </c>
      <c r="AW89" s="11" t="s">
        <v>99</v>
      </c>
      <c r="AX89" s="11" t="s">
        <v>76</v>
      </c>
      <c r="AY89" s="215" t="s">
        <v>134</v>
      </c>
    </row>
    <row r="90" spans="2:65" s="11" customFormat="1" ht="24">
      <c r="B90" s="206"/>
      <c r="C90" s="207"/>
      <c r="D90" s="203" t="s">
        <v>145</v>
      </c>
      <c r="E90" s="208" t="s">
        <v>34</v>
      </c>
      <c r="F90" s="209" t="s">
        <v>433</v>
      </c>
      <c r="G90" s="207"/>
      <c r="H90" s="208" t="s">
        <v>34</v>
      </c>
      <c r="I90" s="210"/>
      <c r="J90" s="207"/>
      <c r="K90" s="207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145</v>
      </c>
      <c r="AU90" s="215" t="s">
        <v>85</v>
      </c>
      <c r="AV90" s="11" t="s">
        <v>25</v>
      </c>
      <c r="AW90" s="11" t="s">
        <v>99</v>
      </c>
      <c r="AX90" s="11" t="s">
        <v>76</v>
      </c>
      <c r="AY90" s="215" t="s">
        <v>134</v>
      </c>
    </row>
    <row r="91" spans="2:65" s="12" customFormat="1" ht="12">
      <c r="B91" s="216"/>
      <c r="C91" s="217"/>
      <c r="D91" s="203" t="s">
        <v>145</v>
      </c>
      <c r="E91" s="218" t="s">
        <v>34</v>
      </c>
      <c r="F91" s="219" t="s">
        <v>25</v>
      </c>
      <c r="G91" s="217"/>
      <c r="H91" s="220">
        <v>1</v>
      </c>
      <c r="I91" s="221"/>
      <c r="J91" s="217"/>
      <c r="K91" s="217"/>
      <c r="L91" s="222"/>
      <c r="M91" s="223"/>
      <c r="N91" s="224"/>
      <c r="O91" s="224"/>
      <c r="P91" s="224"/>
      <c r="Q91" s="224"/>
      <c r="R91" s="224"/>
      <c r="S91" s="224"/>
      <c r="T91" s="225"/>
      <c r="AT91" s="226" t="s">
        <v>145</v>
      </c>
      <c r="AU91" s="226" t="s">
        <v>85</v>
      </c>
      <c r="AV91" s="12" t="s">
        <v>85</v>
      </c>
      <c r="AW91" s="12" t="s">
        <v>99</v>
      </c>
      <c r="AX91" s="12" t="s">
        <v>25</v>
      </c>
      <c r="AY91" s="226" t="s">
        <v>134</v>
      </c>
    </row>
    <row r="92" spans="2:65" s="1" customFormat="1" ht="16.5" customHeight="1">
      <c r="B92" s="40"/>
      <c r="C92" s="191" t="s">
        <v>85</v>
      </c>
      <c r="D92" s="191" t="s">
        <v>136</v>
      </c>
      <c r="E92" s="192" t="s">
        <v>434</v>
      </c>
      <c r="F92" s="193" t="s">
        <v>435</v>
      </c>
      <c r="G92" s="194" t="s">
        <v>425</v>
      </c>
      <c r="H92" s="195">
        <v>1</v>
      </c>
      <c r="I92" s="196"/>
      <c r="J92" s="197">
        <f>ROUND(I92*H92,2)</f>
        <v>0</v>
      </c>
      <c r="K92" s="193" t="s">
        <v>34</v>
      </c>
      <c r="L92" s="60"/>
      <c r="M92" s="198" t="s">
        <v>34</v>
      </c>
      <c r="N92" s="199" t="s">
        <v>49</v>
      </c>
      <c r="O92" s="41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3" t="s">
        <v>426</v>
      </c>
      <c r="AT92" s="23" t="s">
        <v>136</v>
      </c>
      <c r="AU92" s="23" t="s">
        <v>85</v>
      </c>
      <c r="AY92" s="23" t="s">
        <v>134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3" t="s">
        <v>141</v>
      </c>
      <c r="BK92" s="202">
        <f>ROUND(I92*H92,2)</f>
        <v>0</v>
      </c>
      <c r="BL92" s="23" t="s">
        <v>426</v>
      </c>
      <c r="BM92" s="23" t="s">
        <v>436</v>
      </c>
    </row>
    <row r="93" spans="2:65" s="11" customFormat="1" ht="12">
      <c r="B93" s="206"/>
      <c r="C93" s="207"/>
      <c r="D93" s="203" t="s">
        <v>145</v>
      </c>
      <c r="E93" s="208" t="s">
        <v>34</v>
      </c>
      <c r="F93" s="209" t="s">
        <v>437</v>
      </c>
      <c r="G93" s="207"/>
      <c r="H93" s="208" t="s">
        <v>34</v>
      </c>
      <c r="I93" s="210"/>
      <c r="J93" s="207"/>
      <c r="K93" s="207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145</v>
      </c>
      <c r="AU93" s="215" t="s">
        <v>85</v>
      </c>
      <c r="AV93" s="11" t="s">
        <v>25</v>
      </c>
      <c r="AW93" s="11" t="s">
        <v>99</v>
      </c>
      <c r="AX93" s="11" t="s">
        <v>76</v>
      </c>
      <c r="AY93" s="215" t="s">
        <v>134</v>
      </c>
    </row>
    <row r="94" spans="2:65" s="11" customFormat="1" ht="12">
      <c r="B94" s="206"/>
      <c r="C94" s="207"/>
      <c r="D94" s="203" t="s">
        <v>145</v>
      </c>
      <c r="E94" s="208" t="s">
        <v>34</v>
      </c>
      <c r="F94" s="209" t="s">
        <v>438</v>
      </c>
      <c r="G94" s="207"/>
      <c r="H94" s="208" t="s">
        <v>34</v>
      </c>
      <c r="I94" s="210"/>
      <c r="J94" s="207"/>
      <c r="K94" s="207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145</v>
      </c>
      <c r="AU94" s="215" t="s">
        <v>85</v>
      </c>
      <c r="AV94" s="11" t="s">
        <v>25</v>
      </c>
      <c r="AW94" s="11" t="s">
        <v>99</v>
      </c>
      <c r="AX94" s="11" t="s">
        <v>76</v>
      </c>
      <c r="AY94" s="215" t="s">
        <v>134</v>
      </c>
    </row>
    <row r="95" spans="2:65" s="12" customFormat="1" ht="12">
      <c r="B95" s="216"/>
      <c r="C95" s="217"/>
      <c r="D95" s="203" t="s">
        <v>145</v>
      </c>
      <c r="E95" s="218" t="s">
        <v>34</v>
      </c>
      <c r="F95" s="219" t="s">
        <v>25</v>
      </c>
      <c r="G95" s="217"/>
      <c r="H95" s="220">
        <v>1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145</v>
      </c>
      <c r="AU95" s="226" t="s">
        <v>85</v>
      </c>
      <c r="AV95" s="12" t="s">
        <v>85</v>
      </c>
      <c r="AW95" s="12" t="s">
        <v>99</v>
      </c>
      <c r="AX95" s="12" t="s">
        <v>25</v>
      </c>
      <c r="AY95" s="226" t="s">
        <v>134</v>
      </c>
    </row>
    <row r="96" spans="2:65" s="10" customFormat="1" ht="29.85" customHeight="1">
      <c r="B96" s="175"/>
      <c r="C96" s="176"/>
      <c r="D96" s="177" t="s">
        <v>75</v>
      </c>
      <c r="E96" s="189" t="s">
        <v>439</v>
      </c>
      <c r="F96" s="189" t="s">
        <v>440</v>
      </c>
      <c r="G96" s="176"/>
      <c r="H96" s="176"/>
      <c r="I96" s="179"/>
      <c r="J96" s="190">
        <f>BK96</f>
        <v>0</v>
      </c>
      <c r="K96" s="176"/>
      <c r="L96" s="181"/>
      <c r="M96" s="182"/>
      <c r="N96" s="183"/>
      <c r="O96" s="183"/>
      <c r="P96" s="184">
        <f>SUM(P97:P99)</f>
        <v>0</v>
      </c>
      <c r="Q96" s="183"/>
      <c r="R96" s="184">
        <f>SUM(R97:R99)</f>
        <v>0</v>
      </c>
      <c r="S96" s="183"/>
      <c r="T96" s="185">
        <f>SUM(T97:T99)</f>
        <v>0</v>
      </c>
      <c r="AR96" s="186" t="s">
        <v>141</v>
      </c>
      <c r="AT96" s="187" t="s">
        <v>75</v>
      </c>
      <c r="AU96" s="187" t="s">
        <v>25</v>
      </c>
      <c r="AY96" s="186" t="s">
        <v>134</v>
      </c>
      <c r="BK96" s="188">
        <f>SUM(BK97:BK99)</f>
        <v>0</v>
      </c>
    </row>
    <row r="97" spans="2:65" s="1" customFormat="1" ht="16.5" customHeight="1">
      <c r="B97" s="40"/>
      <c r="C97" s="191" t="s">
        <v>153</v>
      </c>
      <c r="D97" s="191" t="s">
        <v>136</v>
      </c>
      <c r="E97" s="192" t="s">
        <v>441</v>
      </c>
      <c r="F97" s="193" t="s">
        <v>442</v>
      </c>
      <c r="G97" s="194" t="s">
        <v>425</v>
      </c>
      <c r="H97" s="195">
        <v>1</v>
      </c>
      <c r="I97" s="196"/>
      <c r="J97" s="197">
        <f>ROUND(I97*H97,2)</f>
        <v>0</v>
      </c>
      <c r="K97" s="193" t="s">
        <v>34</v>
      </c>
      <c r="L97" s="60"/>
      <c r="M97" s="198" t="s">
        <v>34</v>
      </c>
      <c r="N97" s="199" t="s">
        <v>49</v>
      </c>
      <c r="O97" s="41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3" t="s">
        <v>426</v>
      </c>
      <c r="AT97" s="23" t="s">
        <v>136</v>
      </c>
      <c r="AU97" s="23" t="s">
        <v>85</v>
      </c>
      <c r="AY97" s="23" t="s">
        <v>134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3" t="s">
        <v>141</v>
      </c>
      <c r="BK97" s="202">
        <f>ROUND(I97*H97,2)</f>
        <v>0</v>
      </c>
      <c r="BL97" s="23" t="s">
        <v>426</v>
      </c>
      <c r="BM97" s="23" t="s">
        <v>443</v>
      </c>
    </row>
    <row r="98" spans="2:65" s="11" customFormat="1" ht="12">
      <c r="B98" s="206"/>
      <c r="C98" s="207"/>
      <c r="D98" s="203" t="s">
        <v>145</v>
      </c>
      <c r="E98" s="208" t="s">
        <v>34</v>
      </c>
      <c r="F98" s="209" t="s">
        <v>444</v>
      </c>
      <c r="G98" s="207"/>
      <c r="H98" s="208" t="s">
        <v>34</v>
      </c>
      <c r="I98" s="210"/>
      <c r="J98" s="207"/>
      <c r="K98" s="207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145</v>
      </c>
      <c r="AU98" s="215" t="s">
        <v>85</v>
      </c>
      <c r="AV98" s="11" t="s">
        <v>25</v>
      </c>
      <c r="AW98" s="11" t="s">
        <v>99</v>
      </c>
      <c r="AX98" s="11" t="s">
        <v>76</v>
      </c>
      <c r="AY98" s="215" t="s">
        <v>134</v>
      </c>
    </row>
    <row r="99" spans="2:65" s="12" customFormat="1" ht="12">
      <c r="B99" s="216"/>
      <c r="C99" s="217"/>
      <c r="D99" s="203" t="s">
        <v>145</v>
      </c>
      <c r="E99" s="218" t="s">
        <v>34</v>
      </c>
      <c r="F99" s="219" t="s">
        <v>25</v>
      </c>
      <c r="G99" s="217"/>
      <c r="H99" s="220">
        <v>1</v>
      </c>
      <c r="I99" s="221"/>
      <c r="J99" s="217"/>
      <c r="K99" s="217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145</v>
      </c>
      <c r="AU99" s="226" t="s">
        <v>85</v>
      </c>
      <c r="AV99" s="12" t="s">
        <v>85</v>
      </c>
      <c r="AW99" s="12" t="s">
        <v>99</v>
      </c>
      <c r="AX99" s="12" t="s">
        <v>25</v>
      </c>
      <c r="AY99" s="226" t="s">
        <v>134</v>
      </c>
    </row>
    <row r="100" spans="2:65" s="10" customFormat="1" ht="29.85" customHeight="1">
      <c r="B100" s="175"/>
      <c r="C100" s="176"/>
      <c r="D100" s="177" t="s">
        <v>75</v>
      </c>
      <c r="E100" s="189" t="s">
        <v>445</v>
      </c>
      <c r="F100" s="189" t="s">
        <v>446</v>
      </c>
      <c r="G100" s="176"/>
      <c r="H100" s="176"/>
      <c r="I100" s="179"/>
      <c r="J100" s="190">
        <f>BK100</f>
        <v>0</v>
      </c>
      <c r="K100" s="176"/>
      <c r="L100" s="181"/>
      <c r="M100" s="182"/>
      <c r="N100" s="183"/>
      <c r="O100" s="183"/>
      <c r="P100" s="184">
        <f>SUM(P101:P105)</f>
        <v>0</v>
      </c>
      <c r="Q100" s="183"/>
      <c r="R100" s="184">
        <f>SUM(R101:R105)</f>
        <v>0</v>
      </c>
      <c r="S100" s="183"/>
      <c r="T100" s="185">
        <f>SUM(T101:T105)</f>
        <v>0</v>
      </c>
      <c r="AR100" s="186" t="s">
        <v>141</v>
      </c>
      <c r="AT100" s="187" t="s">
        <v>75</v>
      </c>
      <c r="AU100" s="187" t="s">
        <v>25</v>
      </c>
      <c r="AY100" s="186" t="s">
        <v>134</v>
      </c>
      <c r="BK100" s="188">
        <f>SUM(BK101:BK105)</f>
        <v>0</v>
      </c>
    </row>
    <row r="101" spans="2:65" s="1" customFormat="1" ht="16.5" customHeight="1">
      <c r="B101" s="40"/>
      <c r="C101" s="191" t="s">
        <v>141</v>
      </c>
      <c r="D101" s="191" t="s">
        <v>136</v>
      </c>
      <c r="E101" s="192" t="s">
        <v>447</v>
      </c>
      <c r="F101" s="193" t="s">
        <v>448</v>
      </c>
      <c r="G101" s="194" t="s">
        <v>425</v>
      </c>
      <c r="H101" s="195">
        <v>1</v>
      </c>
      <c r="I101" s="196"/>
      <c r="J101" s="197">
        <f>ROUND(I101*H101,2)</f>
        <v>0</v>
      </c>
      <c r="K101" s="193" t="s">
        <v>34</v>
      </c>
      <c r="L101" s="60"/>
      <c r="M101" s="198" t="s">
        <v>34</v>
      </c>
      <c r="N101" s="199" t="s">
        <v>49</v>
      </c>
      <c r="O101" s="41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3" t="s">
        <v>449</v>
      </c>
      <c r="AT101" s="23" t="s">
        <v>136</v>
      </c>
      <c r="AU101" s="23" t="s">
        <v>85</v>
      </c>
      <c r="AY101" s="23" t="s">
        <v>134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3" t="s">
        <v>141</v>
      </c>
      <c r="BK101" s="202">
        <f>ROUND(I101*H101,2)</f>
        <v>0</v>
      </c>
      <c r="BL101" s="23" t="s">
        <v>449</v>
      </c>
      <c r="BM101" s="23" t="s">
        <v>450</v>
      </c>
    </row>
    <row r="102" spans="2:65" s="11" customFormat="1" ht="12">
      <c r="B102" s="206"/>
      <c r="C102" s="207"/>
      <c r="D102" s="203" t="s">
        <v>145</v>
      </c>
      <c r="E102" s="208" t="s">
        <v>34</v>
      </c>
      <c r="F102" s="209" t="s">
        <v>451</v>
      </c>
      <c r="G102" s="207"/>
      <c r="H102" s="208" t="s">
        <v>34</v>
      </c>
      <c r="I102" s="210"/>
      <c r="J102" s="207"/>
      <c r="K102" s="207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145</v>
      </c>
      <c r="AU102" s="215" t="s">
        <v>85</v>
      </c>
      <c r="AV102" s="11" t="s">
        <v>25</v>
      </c>
      <c r="AW102" s="11" t="s">
        <v>99</v>
      </c>
      <c r="AX102" s="11" t="s">
        <v>76</v>
      </c>
      <c r="AY102" s="215" t="s">
        <v>134</v>
      </c>
    </row>
    <row r="103" spans="2:65" s="12" customFormat="1" ht="12">
      <c r="B103" s="216"/>
      <c r="C103" s="217"/>
      <c r="D103" s="203" t="s">
        <v>145</v>
      </c>
      <c r="E103" s="218" t="s">
        <v>34</v>
      </c>
      <c r="F103" s="219" t="s">
        <v>25</v>
      </c>
      <c r="G103" s="217"/>
      <c r="H103" s="220">
        <v>1</v>
      </c>
      <c r="I103" s="221"/>
      <c r="J103" s="217"/>
      <c r="K103" s="217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145</v>
      </c>
      <c r="AU103" s="226" t="s">
        <v>85</v>
      </c>
      <c r="AV103" s="12" t="s">
        <v>85</v>
      </c>
      <c r="AW103" s="12" t="s">
        <v>99</v>
      </c>
      <c r="AX103" s="12" t="s">
        <v>25</v>
      </c>
      <c r="AY103" s="226" t="s">
        <v>134</v>
      </c>
    </row>
    <row r="104" spans="2:65" s="1" customFormat="1" ht="16.5" customHeight="1">
      <c r="B104" s="40"/>
      <c r="C104" s="191" t="s">
        <v>166</v>
      </c>
      <c r="D104" s="191" t="s">
        <v>136</v>
      </c>
      <c r="E104" s="192" t="s">
        <v>452</v>
      </c>
      <c r="F104" s="193" t="s">
        <v>453</v>
      </c>
      <c r="G104" s="194" t="s">
        <v>425</v>
      </c>
      <c r="H104" s="195">
        <v>1</v>
      </c>
      <c r="I104" s="196"/>
      <c r="J104" s="197">
        <f>ROUND(I104*H104,2)</f>
        <v>0</v>
      </c>
      <c r="K104" s="193" t="s">
        <v>34</v>
      </c>
      <c r="L104" s="60"/>
      <c r="M104" s="198" t="s">
        <v>34</v>
      </c>
      <c r="N104" s="199" t="s">
        <v>49</v>
      </c>
      <c r="O104" s="41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3" t="s">
        <v>449</v>
      </c>
      <c r="AT104" s="23" t="s">
        <v>136</v>
      </c>
      <c r="AU104" s="23" t="s">
        <v>85</v>
      </c>
      <c r="AY104" s="23" t="s">
        <v>134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3" t="s">
        <v>141</v>
      </c>
      <c r="BK104" s="202">
        <f>ROUND(I104*H104,2)</f>
        <v>0</v>
      </c>
      <c r="BL104" s="23" t="s">
        <v>449</v>
      </c>
      <c r="BM104" s="23" t="s">
        <v>454</v>
      </c>
    </row>
    <row r="105" spans="2:65" s="1" customFormat="1" ht="16.5" customHeight="1">
      <c r="B105" s="40"/>
      <c r="C105" s="191" t="s">
        <v>176</v>
      </c>
      <c r="D105" s="191" t="s">
        <v>136</v>
      </c>
      <c r="E105" s="192" t="s">
        <v>455</v>
      </c>
      <c r="F105" s="193" t="s">
        <v>456</v>
      </c>
      <c r="G105" s="194" t="s">
        <v>425</v>
      </c>
      <c r="H105" s="195">
        <v>1</v>
      </c>
      <c r="I105" s="196"/>
      <c r="J105" s="197">
        <f>ROUND(I105*H105,2)</f>
        <v>0</v>
      </c>
      <c r="K105" s="193" t="s">
        <v>34</v>
      </c>
      <c r="L105" s="60"/>
      <c r="M105" s="198" t="s">
        <v>34</v>
      </c>
      <c r="N105" s="199" t="s">
        <v>49</v>
      </c>
      <c r="O105" s="41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3" t="s">
        <v>449</v>
      </c>
      <c r="AT105" s="23" t="s">
        <v>136</v>
      </c>
      <c r="AU105" s="23" t="s">
        <v>85</v>
      </c>
      <c r="AY105" s="23" t="s">
        <v>134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3" t="s">
        <v>141</v>
      </c>
      <c r="BK105" s="202">
        <f>ROUND(I105*H105,2)</f>
        <v>0</v>
      </c>
      <c r="BL105" s="23" t="s">
        <v>449</v>
      </c>
      <c r="BM105" s="23" t="s">
        <v>457</v>
      </c>
    </row>
    <row r="106" spans="2:65" s="10" customFormat="1" ht="29.85" customHeight="1">
      <c r="B106" s="175"/>
      <c r="C106" s="176"/>
      <c r="D106" s="177" t="s">
        <v>75</v>
      </c>
      <c r="E106" s="189" t="s">
        <v>458</v>
      </c>
      <c r="F106" s="189" t="s">
        <v>459</v>
      </c>
      <c r="G106" s="176"/>
      <c r="H106" s="176"/>
      <c r="I106" s="179"/>
      <c r="J106" s="190">
        <f>BK106</f>
        <v>0</v>
      </c>
      <c r="K106" s="176"/>
      <c r="L106" s="181"/>
      <c r="M106" s="182"/>
      <c r="N106" s="183"/>
      <c r="O106" s="183"/>
      <c r="P106" s="184">
        <f>SUM(P107:P126)</f>
        <v>0</v>
      </c>
      <c r="Q106" s="183"/>
      <c r="R106" s="184">
        <f>SUM(R107:R126)</f>
        <v>0</v>
      </c>
      <c r="S106" s="183"/>
      <c r="T106" s="185">
        <f>SUM(T107:T126)</f>
        <v>0</v>
      </c>
      <c r="AR106" s="186" t="s">
        <v>141</v>
      </c>
      <c r="AT106" s="187" t="s">
        <v>75</v>
      </c>
      <c r="AU106" s="187" t="s">
        <v>25</v>
      </c>
      <c r="AY106" s="186" t="s">
        <v>134</v>
      </c>
      <c r="BK106" s="188">
        <f>SUM(BK107:BK126)</f>
        <v>0</v>
      </c>
    </row>
    <row r="107" spans="2:65" s="1" customFormat="1" ht="38.25" customHeight="1">
      <c r="B107" s="40"/>
      <c r="C107" s="191" t="s">
        <v>186</v>
      </c>
      <c r="D107" s="191" t="s">
        <v>136</v>
      </c>
      <c r="E107" s="192" t="s">
        <v>460</v>
      </c>
      <c r="F107" s="193" t="s">
        <v>461</v>
      </c>
      <c r="G107" s="194" t="s">
        <v>425</v>
      </c>
      <c r="H107" s="195">
        <v>1</v>
      </c>
      <c r="I107" s="196"/>
      <c r="J107" s="197">
        <f>ROUND(I107*H107,2)</f>
        <v>0</v>
      </c>
      <c r="K107" s="193" t="s">
        <v>34</v>
      </c>
      <c r="L107" s="60"/>
      <c r="M107" s="198" t="s">
        <v>34</v>
      </c>
      <c r="N107" s="199" t="s">
        <v>49</v>
      </c>
      <c r="O107" s="41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AR107" s="23" t="s">
        <v>449</v>
      </c>
      <c r="AT107" s="23" t="s">
        <v>136</v>
      </c>
      <c r="AU107" s="23" t="s">
        <v>85</v>
      </c>
      <c r="AY107" s="23" t="s">
        <v>134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3" t="s">
        <v>141</v>
      </c>
      <c r="BK107" s="202">
        <f>ROUND(I107*H107,2)</f>
        <v>0</v>
      </c>
      <c r="BL107" s="23" t="s">
        <v>449</v>
      </c>
      <c r="BM107" s="23" t="s">
        <v>462</v>
      </c>
    </row>
    <row r="108" spans="2:65" s="1" customFormat="1" ht="16.5" customHeight="1">
      <c r="B108" s="40"/>
      <c r="C108" s="191" t="s">
        <v>171</v>
      </c>
      <c r="D108" s="191" t="s">
        <v>136</v>
      </c>
      <c r="E108" s="192" t="s">
        <v>463</v>
      </c>
      <c r="F108" s="193" t="s">
        <v>464</v>
      </c>
      <c r="G108" s="194" t="s">
        <v>202</v>
      </c>
      <c r="H108" s="195">
        <v>1</v>
      </c>
      <c r="I108" s="196"/>
      <c r="J108" s="197">
        <f>ROUND(I108*H108,2)</f>
        <v>0</v>
      </c>
      <c r="K108" s="193" t="s">
        <v>34</v>
      </c>
      <c r="L108" s="60"/>
      <c r="M108" s="198" t="s">
        <v>34</v>
      </c>
      <c r="N108" s="199" t="s">
        <v>49</v>
      </c>
      <c r="O108" s="41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3" t="s">
        <v>449</v>
      </c>
      <c r="AT108" s="23" t="s">
        <v>136</v>
      </c>
      <c r="AU108" s="23" t="s">
        <v>85</v>
      </c>
      <c r="AY108" s="23" t="s">
        <v>134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3" t="s">
        <v>141</v>
      </c>
      <c r="BK108" s="202">
        <f>ROUND(I108*H108,2)</f>
        <v>0</v>
      </c>
      <c r="BL108" s="23" t="s">
        <v>449</v>
      </c>
      <c r="BM108" s="23" t="s">
        <v>465</v>
      </c>
    </row>
    <row r="109" spans="2:65" s="1" customFormat="1" ht="25.5" customHeight="1">
      <c r="B109" s="40"/>
      <c r="C109" s="191" t="s">
        <v>199</v>
      </c>
      <c r="D109" s="191" t="s">
        <v>136</v>
      </c>
      <c r="E109" s="192" t="s">
        <v>466</v>
      </c>
      <c r="F109" s="193" t="s">
        <v>467</v>
      </c>
      <c r="G109" s="194" t="s">
        <v>425</v>
      </c>
      <c r="H109" s="195">
        <v>1</v>
      </c>
      <c r="I109" s="196"/>
      <c r="J109" s="197">
        <f>ROUND(I109*H109,2)</f>
        <v>0</v>
      </c>
      <c r="K109" s="193" t="s">
        <v>34</v>
      </c>
      <c r="L109" s="60"/>
      <c r="M109" s="198" t="s">
        <v>34</v>
      </c>
      <c r="N109" s="199" t="s">
        <v>49</v>
      </c>
      <c r="O109" s="41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3" t="s">
        <v>449</v>
      </c>
      <c r="AT109" s="23" t="s">
        <v>136</v>
      </c>
      <c r="AU109" s="23" t="s">
        <v>85</v>
      </c>
      <c r="AY109" s="23" t="s">
        <v>134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3" t="s">
        <v>141</v>
      </c>
      <c r="BK109" s="202">
        <f>ROUND(I109*H109,2)</f>
        <v>0</v>
      </c>
      <c r="BL109" s="23" t="s">
        <v>449</v>
      </c>
      <c r="BM109" s="23" t="s">
        <v>468</v>
      </c>
    </row>
    <row r="110" spans="2:65" s="1" customFormat="1" ht="16.5" customHeight="1">
      <c r="B110" s="40"/>
      <c r="C110" s="191" t="s">
        <v>30</v>
      </c>
      <c r="D110" s="191" t="s">
        <v>136</v>
      </c>
      <c r="E110" s="192" t="s">
        <v>469</v>
      </c>
      <c r="F110" s="193" t="s">
        <v>470</v>
      </c>
      <c r="G110" s="194" t="s">
        <v>425</v>
      </c>
      <c r="H110" s="195">
        <v>1</v>
      </c>
      <c r="I110" s="196"/>
      <c r="J110" s="197">
        <f>ROUND(I110*H110,2)</f>
        <v>0</v>
      </c>
      <c r="K110" s="193" t="s">
        <v>34</v>
      </c>
      <c r="L110" s="60"/>
      <c r="M110" s="198" t="s">
        <v>34</v>
      </c>
      <c r="N110" s="199" t="s">
        <v>49</v>
      </c>
      <c r="O110" s="41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3" t="s">
        <v>449</v>
      </c>
      <c r="AT110" s="23" t="s">
        <v>136</v>
      </c>
      <c r="AU110" s="23" t="s">
        <v>85</v>
      </c>
      <c r="AY110" s="23" t="s">
        <v>134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3" t="s">
        <v>141</v>
      </c>
      <c r="BK110" s="202">
        <f>ROUND(I110*H110,2)</f>
        <v>0</v>
      </c>
      <c r="BL110" s="23" t="s">
        <v>449</v>
      </c>
      <c r="BM110" s="23" t="s">
        <v>471</v>
      </c>
    </row>
    <row r="111" spans="2:65" s="1" customFormat="1" ht="16.5" customHeight="1">
      <c r="B111" s="40"/>
      <c r="C111" s="191" t="s">
        <v>211</v>
      </c>
      <c r="D111" s="191" t="s">
        <v>136</v>
      </c>
      <c r="E111" s="192" t="s">
        <v>472</v>
      </c>
      <c r="F111" s="193" t="s">
        <v>473</v>
      </c>
      <c r="G111" s="194" t="s">
        <v>425</v>
      </c>
      <c r="H111" s="195">
        <v>1</v>
      </c>
      <c r="I111" s="196"/>
      <c r="J111" s="197">
        <f>ROUND(I111*H111,2)</f>
        <v>0</v>
      </c>
      <c r="K111" s="193" t="s">
        <v>34</v>
      </c>
      <c r="L111" s="60"/>
      <c r="M111" s="198" t="s">
        <v>34</v>
      </c>
      <c r="N111" s="199" t="s">
        <v>49</v>
      </c>
      <c r="O111" s="41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3" t="s">
        <v>449</v>
      </c>
      <c r="AT111" s="23" t="s">
        <v>136</v>
      </c>
      <c r="AU111" s="23" t="s">
        <v>85</v>
      </c>
      <c r="AY111" s="23" t="s">
        <v>134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3" t="s">
        <v>141</v>
      </c>
      <c r="BK111" s="202">
        <f>ROUND(I111*H111,2)</f>
        <v>0</v>
      </c>
      <c r="BL111" s="23" t="s">
        <v>449</v>
      </c>
      <c r="BM111" s="23" t="s">
        <v>474</v>
      </c>
    </row>
    <row r="112" spans="2:65" s="11" customFormat="1" ht="12">
      <c r="B112" s="206"/>
      <c r="C112" s="207"/>
      <c r="D112" s="203" t="s">
        <v>145</v>
      </c>
      <c r="E112" s="208" t="s">
        <v>34</v>
      </c>
      <c r="F112" s="209" t="s">
        <v>475</v>
      </c>
      <c r="G112" s="207"/>
      <c r="H112" s="208" t="s">
        <v>34</v>
      </c>
      <c r="I112" s="210"/>
      <c r="J112" s="207"/>
      <c r="K112" s="207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145</v>
      </c>
      <c r="AU112" s="215" t="s">
        <v>85</v>
      </c>
      <c r="AV112" s="11" t="s">
        <v>25</v>
      </c>
      <c r="AW112" s="11" t="s">
        <v>99</v>
      </c>
      <c r="AX112" s="11" t="s">
        <v>76</v>
      </c>
      <c r="AY112" s="215" t="s">
        <v>134</v>
      </c>
    </row>
    <row r="113" spans="2:65" s="12" customFormat="1" ht="12">
      <c r="B113" s="216"/>
      <c r="C113" s="217"/>
      <c r="D113" s="203" t="s">
        <v>145</v>
      </c>
      <c r="E113" s="218" t="s">
        <v>34</v>
      </c>
      <c r="F113" s="219" t="s">
        <v>25</v>
      </c>
      <c r="G113" s="217"/>
      <c r="H113" s="220">
        <v>1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145</v>
      </c>
      <c r="AU113" s="226" t="s">
        <v>85</v>
      </c>
      <c r="AV113" s="12" t="s">
        <v>85</v>
      </c>
      <c r="AW113" s="12" t="s">
        <v>99</v>
      </c>
      <c r="AX113" s="12" t="s">
        <v>25</v>
      </c>
      <c r="AY113" s="226" t="s">
        <v>134</v>
      </c>
    </row>
    <row r="114" spans="2:65" s="1" customFormat="1" ht="16.5" customHeight="1">
      <c r="B114" s="40"/>
      <c r="C114" s="191" t="s">
        <v>221</v>
      </c>
      <c r="D114" s="191" t="s">
        <v>136</v>
      </c>
      <c r="E114" s="192" t="s">
        <v>476</v>
      </c>
      <c r="F114" s="193" t="s">
        <v>477</v>
      </c>
      <c r="G114" s="194" t="s">
        <v>425</v>
      </c>
      <c r="H114" s="195">
        <v>1</v>
      </c>
      <c r="I114" s="196"/>
      <c r="J114" s="197">
        <f>ROUND(I114*H114,2)</f>
        <v>0</v>
      </c>
      <c r="K114" s="193" t="s">
        <v>34</v>
      </c>
      <c r="L114" s="60"/>
      <c r="M114" s="198" t="s">
        <v>34</v>
      </c>
      <c r="N114" s="199" t="s">
        <v>49</v>
      </c>
      <c r="O114" s="41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3" t="s">
        <v>449</v>
      </c>
      <c r="AT114" s="23" t="s">
        <v>136</v>
      </c>
      <c r="AU114" s="23" t="s">
        <v>85</v>
      </c>
      <c r="AY114" s="23" t="s">
        <v>134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3" t="s">
        <v>141</v>
      </c>
      <c r="BK114" s="202">
        <f>ROUND(I114*H114,2)</f>
        <v>0</v>
      </c>
      <c r="BL114" s="23" t="s">
        <v>449</v>
      </c>
      <c r="BM114" s="23" t="s">
        <v>478</v>
      </c>
    </row>
    <row r="115" spans="2:65" s="11" customFormat="1" ht="12">
      <c r="B115" s="206"/>
      <c r="C115" s="207"/>
      <c r="D115" s="203" t="s">
        <v>145</v>
      </c>
      <c r="E115" s="208" t="s">
        <v>34</v>
      </c>
      <c r="F115" s="209" t="s">
        <v>475</v>
      </c>
      <c r="G115" s="207"/>
      <c r="H115" s="208" t="s">
        <v>34</v>
      </c>
      <c r="I115" s="210"/>
      <c r="J115" s="207"/>
      <c r="K115" s="207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145</v>
      </c>
      <c r="AU115" s="215" t="s">
        <v>85</v>
      </c>
      <c r="AV115" s="11" t="s">
        <v>25</v>
      </c>
      <c r="AW115" s="11" t="s">
        <v>99</v>
      </c>
      <c r="AX115" s="11" t="s">
        <v>76</v>
      </c>
      <c r="AY115" s="215" t="s">
        <v>134</v>
      </c>
    </row>
    <row r="116" spans="2:65" s="12" customFormat="1" ht="12">
      <c r="B116" s="216"/>
      <c r="C116" s="217"/>
      <c r="D116" s="203" t="s">
        <v>145</v>
      </c>
      <c r="E116" s="218" t="s">
        <v>34</v>
      </c>
      <c r="F116" s="219" t="s">
        <v>25</v>
      </c>
      <c r="G116" s="217"/>
      <c r="H116" s="220">
        <v>1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145</v>
      </c>
      <c r="AU116" s="226" t="s">
        <v>85</v>
      </c>
      <c r="AV116" s="12" t="s">
        <v>85</v>
      </c>
      <c r="AW116" s="12" t="s">
        <v>99</v>
      </c>
      <c r="AX116" s="12" t="s">
        <v>25</v>
      </c>
      <c r="AY116" s="226" t="s">
        <v>134</v>
      </c>
    </row>
    <row r="117" spans="2:65" s="1" customFormat="1" ht="16.5" customHeight="1">
      <c r="B117" s="40"/>
      <c r="C117" s="191" t="s">
        <v>234</v>
      </c>
      <c r="D117" s="191" t="s">
        <v>136</v>
      </c>
      <c r="E117" s="192" t="s">
        <v>479</v>
      </c>
      <c r="F117" s="193" t="s">
        <v>480</v>
      </c>
      <c r="G117" s="194" t="s">
        <v>425</v>
      </c>
      <c r="H117" s="195">
        <v>1</v>
      </c>
      <c r="I117" s="196"/>
      <c r="J117" s="197">
        <f>ROUND(I117*H117,2)</f>
        <v>0</v>
      </c>
      <c r="K117" s="193" t="s">
        <v>34</v>
      </c>
      <c r="L117" s="60"/>
      <c r="M117" s="198" t="s">
        <v>34</v>
      </c>
      <c r="N117" s="199" t="s">
        <v>49</v>
      </c>
      <c r="O117" s="41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3" t="s">
        <v>449</v>
      </c>
      <c r="AT117" s="23" t="s">
        <v>136</v>
      </c>
      <c r="AU117" s="23" t="s">
        <v>85</v>
      </c>
      <c r="AY117" s="23" t="s">
        <v>134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3" t="s">
        <v>141</v>
      </c>
      <c r="BK117" s="202">
        <f>ROUND(I117*H117,2)</f>
        <v>0</v>
      </c>
      <c r="BL117" s="23" t="s">
        <v>449</v>
      </c>
      <c r="BM117" s="23" t="s">
        <v>481</v>
      </c>
    </row>
    <row r="118" spans="2:65" s="11" customFormat="1" ht="12">
      <c r="B118" s="206"/>
      <c r="C118" s="207"/>
      <c r="D118" s="203" t="s">
        <v>145</v>
      </c>
      <c r="E118" s="208" t="s">
        <v>34</v>
      </c>
      <c r="F118" s="209" t="s">
        <v>482</v>
      </c>
      <c r="G118" s="207"/>
      <c r="H118" s="208" t="s">
        <v>34</v>
      </c>
      <c r="I118" s="210"/>
      <c r="J118" s="207"/>
      <c r="K118" s="207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145</v>
      </c>
      <c r="AU118" s="215" t="s">
        <v>85</v>
      </c>
      <c r="AV118" s="11" t="s">
        <v>25</v>
      </c>
      <c r="AW118" s="11" t="s">
        <v>99</v>
      </c>
      <c r="AX118" s="11" t="s">
        <v>76</v>
      </c>
      <c r="AY118" s="215" t="s">
        <v>134</v>
      </c>
    </row>
    <row r="119" spans="2:65" s="12" customFormat="1" ht="12">
      <c r="B119" s="216"/>
      <c r="C119" s="217"/>
      <c r="D119" s="203" t="s">
        <v>145</v>
      </c>
      <c r="E119" s="218" t="s">
        <v>34</v>
      </c>
      <c r="F119" s="219" t="s">
        <v>25</v>
      </c>
      <c r="G119" s="217"/>
      <c r="H119" s="220">
        <v>1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145</v>
      </c>
      <c r="AU119" s="226" t="s">
        <v>85</v>
      </c>
      <c r="AV119" s="12" t="s">
        <v>85</v>
      </c>
      <c r="AW119" s="12" t="s">
        <v>99</v>
      </c>
      <c r="AX119" s="12" t="s">
        <v>25</v>
      </c>
      <c r="AY119" s="226" t="s">
        <v>134</v>
      </c>
    </row>
    <row r="120" spans="2:65" s="1" customFormat="1" ht="25.5" customHeight="1">
      <c r="B120" s="40"/>
      <c r="C120" s="191" t="s">
        <v>244</v>
      </c>
      <c r="D120" s="191" t="s">
        <v>136</v>
      </c>
      <c r="E120" s="192" t="s">
        <v>483</v>
      </c>
      <c r="F120" s="193" t="s">
        <v>484</v>
      </c>
      <c r="G120" s="194" t="s">
        <v>156</v>
      </c>
      <c r="H120" s="195">
        <v>1</v>
      </c>
      <c r="I120" s="196"/>
      <c r="J120" s="197">
        <f>ROUND(I120*H120,2)</f>
        <v>0</v>
      </c>
      <c r="K120" s="193" t="s">
        <v>34</v>
      </c>
      <c r="L120" s="60"/>
      <c r="M120" s="198" t="s">
        <v>34</v>
      </c>
      <c r="N120" s="199" t="s">
        <v>49</v>
      </c>
      <c r="O120" s="41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3" t="s">
        <v>449</v>
      </c>
      <c r="AT120" s="23" t="s">
        <v>136</v>
      </c>
      <c r="AU120" s="23" t="s">
        <v>85</v>
      </c>
      <c r="AY120" s="23" t="s">
        <v>134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3" t="s">
        <v>141</v>
      </c>
      <c r="BK120" s="202">
        <f>ROUND(I120*H120,2)</f>
        <v>0</v>
      </c>
      <c r="BL120" s="23" t="s">
        <v>449</v>
      </c>
      <c r="BM120" s="23" t="s">
        <v>485</v>
      </c>
    </row>
    <row r="121" spans="2:65" s="11" customFormat="1" ht="24">
      <c r="B121" s="206"/>
      <c r="C121" s="207"/>
      <c r="D121" s="203" t="s">
        <v>145</v>
      </c>
      <c r="E121" s="208" t="s">
        <v>34</v>
      </c>
      <c r="F121" s="209" t="s">
        <v>486</v>
      </c>
      <c r="G121" s="207"/>
      <c r="H121" s="208" t="s">
        <v>34</v>
      </c>
      <c r="I121" s="210"/>
      <c r="J121" s="207"/>
      <c r="K121" s="207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145</v>
      </c>
      <c r="AU121" s="215" t="s">
        <v>85</v>
      </c>
      <c r="AV121" s="11" t="s">
        <v>25</v>
      </c>
      <c r="AW121" s="11" t="s">
        <v>99</v>
      </c>
      <c r="AX121" s="11" t="s">
        <v>76</v>
      </c>
      <c r="AY121" s="215" t="s">
        <v>134</v>
      </c>
    </row>
    <row r="122" spans="2:65" s="12" customFormat="1" ht="12">
      <c r="B122" s="216"/>
      <c r="C122" s="217"/>
      <c r="D122" s="203" t="s">
        <v>145</v>
      </c>
      <c r="E122" s="218" t="s">
        <v>34</v>
      </c>
      <c r="F122" s="219" t="s">
        <v>25</v>
      </c>
      <c r="G122" s="217"/>
      <c r="H122" s="220">
        <v>1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145</v>
      </c>
      <c r="AU122" s="226" t="s">
        <v>85</v>
      </c>
      <c r="AV122" s="12" t="s">
        <v>85</v>
      </c>
      <c r="AW122" s="12" t="s">
        <v>99</v>
      </c>
      <c r="AX122" s="12" t="s">
        <v>25</v>
      </c>
      <c r="AY122" s="226" t="s">
        <v>134</v>
      </c>
    </row>
    <row r="123" spans="2:65" s="1" customFormat="1" ht="16.5" customHeight="1">
      <c r="B123" s="40"/>
      <c r="C123" s="191" t="s">
        <v>10</v>
      </c>
      <c r="D123" s="191" t="s">
        <v>136</v>
      </c>
      <c r="E123" s="192" t="s">
        <v>487</v>
      </c>
      <c r="F123" s="193" t="s">
        <v>488</v>
      </c>
      <c r="G123" s="194" t="s">
        <v>425</v>
      </c>
      <c r="H123" s="195">
        <v>1</v>
      </c>
      <c r="I123" s="196"/>
      <c r="J123" s="197">
        <f>ROUND(I123*H123,2)</f>
        <v>0</v>
      </c>
      <c r="K123" s="193" t="s">
        <v>34</v>
      </c>
      <c r="L123" s="60"/>
      <c r="M123" s="198" t="s">
        <v>34</v>
      </c>
      <c r="N123" s="199" t="s">
        <v>49</v>
      </c>
      <c r="O123" s="41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3" t="s">
        <v>449</v>
      </c>
      <c r="AT123" s="23" t="s">
        <v>136</v>
      </c>
      <c r="AU123" s="23" t="s">
        <v>85</v>
      </c>
      <c r="AY123" s="23" t="s">
        <v>134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3" t="s">
        <v>141</v>
      </c>
      <c r="BK123" s="202">
        <f>ROUND(I123*H123,2)</f>
        <v>0</v>
      </c>
      <c r="BL123" s="23" t="s">
        <v>449</v>
      </c>
      <c r="BM123" s="23" t="s">
        <v>489</v>
      </c>
    </row>
    <row r="124" spans="2:65" s="11" customFormat="1" ht="12">
      <c r="B124" s="206"/>
      <c r="C124" s="207"/>
      <c r="D124" s="203" t="s">
        <v>145</v>
      </c>
      <c r="E124" s="208" t="s">
        <v>34</v>
      </c>
      <c r="F124" s="209" t="s">
        <v>475</v>
      </c>
      <c r="G124" s="207"/>
      <c r="H124" s="208" t="s">
        <v>34</v>
      </c>
      <c r="I124" s="210"/>
      <c r="J124" s="207"/>
      <c r="K124" s="207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145</v>
      </c>
      <c r="AU124" s="215" t="s">
        <v>85</v>
      </c>
      <c r="AV124" s="11" t="s">
        <v>25</v>
      </c>
      <c r="AW124" s="11" t="s">
        <v>99</v>
      </c>
      <c r="AX124" s="11" t="s">
        <v>76</v>
      </c>
      <c r="AY124" s="215" t="s">
        <v>134</v>
      </c>
    </row>
    <row r="125" spans="2:65" s="12" customFormat="1" ht="12">
      <c r="B125" s="216"/>
      <c r="C125" s="217"/>
      <c r="D125" s="203" t="s">
        <v>145</v>
      </c>
      <c r="E125" s="218" t="s">
        <v>34</v>
      </c>
      <c r="F125" s="219" t="s">
        <v>25</v>
      </c>
      <c r="G125" s="217"/>
      <c r="H125" s="220">
        <v>1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145</v>
      </c>
      <c r="AU125" s="226" t="s">
        <v>85</v>
      </c>
      <c r="AV125" s="12" t="s">
        <v>85</v>
      </c>
      <c r="AW125" s="12" t="s">
        <v>99</v>
      </c>
      <c r="AX125" s="12" t="s">
        <v>25</v>
      </c>
      <c r="AY125" s="226" t="s">
        <v>134</v>
      </c>
    </row>
    <row r="126" spans="2:65" s="1" customFormat="1" ht="25.5" customHeight="1">
      <c r="B126" s="40"/>
      <c r="C126" s="191" t="s">
        <v>256</v>
      </c>
      <c r="D126" s="191" t="s">
        <v>136</v>
      </c>
      <c r="E126" s="192" t="s">
        <v>490</v>
      </c>
      <c r="F126" s="193" t="s">
        <v>491</v>
      </c>
      <c r="G126" s="194" t="s">
        <v>425</v>
      </c>
      <c r="H126" s="195">
        <v>1</v>
      </c>
      <c r="I126" s="196"/>
      <c r="J126" s="197">
        <f>ROUND(I126*H126,2)</f>
        <v>0</v>
      </c>
      <c r="K126" s="193" t="s">
        <v>34</v>
      </c>
      <c r="L126" s="60"/>
      <c r="M126" s="198" t="s">
        <v>34</v>
      </c>
      <c r="N126" s="251" t="s">
        <v>49</v>
      </c>
      <c r="O126" s="249"/>
      <c r="P126" s="252">
        <f>O126*H126</f>
        <v>0</v>
      </c>
      <c r="Q126" s="252">
        <v>0</v>
      </c>
      <c r="R126" s="252">
        <f>Q126*H126</f>
        <v>0</v>
      </c>
      <c r="S126" s="252">
        <v>0</v>
      </c>
      <c r="T126" s="253">
        <f>S126*H126</f>
        <v>0</v>
      </c>
      <c r="AR126" s="23" t="s">
        <v>449</v>
      </c>
      <c r="AT126" s="23" t="s">
        <v>136</v>
      </c>
      <c r="AU126" s="23" t="s">
        <v>85</v>
      </c>
      <c r="AY126" s="23" t="s">
        <v>134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3" t="s">
        <v>141</v>
      </c>
      <c r="BK126" s="202">
        <f>ROUND(I126*H126,2)</f>
        <v>0</v>
      </c>
      <c r="BL126" s="23" t="s">
        <v>449</v>
      </c>
      <c r="BM126" s="23" t="s">
        <v>492</v>
      </c>
    </row>
    <row r="127" spans="2:65" s="1" customFormat="1" ht="6.9" customHeight="1">
      <c r="B127" s="55"/>
      <c r="C127" s="56"/>
      <c r="D127" s="56"/>
      <c r="E127" s="56"/>
      <c r="F127" s="56"/>
      <c r="G127" s="56"/>
      <c r="H127" s="56"/>
      <c r="I127" s="138"/>
      <c r="J127" s="56"/>
      <c r="K127" s="56"/>
      <c r="L127" s="60"/>
    </row>
  </sheetData>
  <sheetProtection algorithmName="SHA-512" hashValue="uNGhLvIqOxLsn8LrWusF1RXKeKISpdK2XAcH95YqMUuLLheO/ZrZemptsiq/TkjF72X6e9UOGQceo6BGgX4VgA==" saltValue="tpafeG768iPblBRV0I4+xRyOiVb+4YY98D3eOHqZjg/we1Ppqbp+NM3IkyA/1ikvT7UMbfpMHlk09J80Jneg8w==" spinCount="100000" sheet="1" objects="1" scenarios="1" formatColumns="0" formatRows="0" autoFilter="0"/>
  <autoFilter ref="C80:K126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54" customWidth="1"/>
    <col min="2" max="2" width="1.7109375" style="254" customWidth="1"/>
    <col min="3" max="4" width="5" style="254" customWidth="1"/>
    <col min="5" max="5" width="11.7109375" style="254" customWidth="1"/>
    <col min="6" max="6" width="9.140625" style="254" customWidth="1"/>
    <col min="7" max="7" width="5" style="254" customWidth="1"/>
    <col min="8" max="8" width="77.85546875" style="254" customWidth="1"/>
    <col min="9" max="10" width="20" style="254" customWidth="1"/>
    <col min="11" max="11" width="1.7109375" style="254" customWidth="1"/>
  </cols>
  <sheetData>
    <row r="1" spans="2:11" ht="37.5" customHeight="1"/>
    <row r="2" spans="2:1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pans="2:11" s="14" customFormat="1" ht="45" customHeight="1">
      <c r="B3" s="258"/>
      <c r="C3" s="382" t="s">
        <v>493</v>
      </c>
      <c r="D3" s="382"/>
      <c r="E3" s="382"/>
      <c r="F3" s="382"/>
      <c r="G3" s="382"/>
      <c r="H3" s="382"/>
      <c r="I3" s="382"/>
      <c r="J3" s="382"/>
      <c r="K3" s="259"/>
    </row>
    <row r="4" spans="2:11" ht="25.5" customHeight="1">
      <c r="B4" s="260"/>
      <c r="C4" s="386" t="s">
        <v>494</v>
      </c>
      <c r="D4" s="386"/>
      <c r="E4" s="386"/>
      <c r="F4" s="386"/>
      <c r="G4" s="386"/>
      <c r="H4" s="386"/>
      <c r="I4" s="386"/>
      <c r="J4" s="386"/>
      <c r="K4" s="261"/>
    </row>
    <row r="5" spans="2:11" ht="5.25" customHeight="1">
      <c r="B5" s="260"/>
      <c r="C5" s="262"/>
      <c r="D5" s="262"/>
      <c r="E5" s="262"/>
      <c r="F5" s="262"/>
      <c r="G5" s="262"/>
      <c r="H5" s="262"/>
      <c r="I5" s="262"/>
      <c r="J5" s="262"/>
      <c r="K5" s="261"/>
    </row>
    <row r="6" spans="2:11" ht="15" customHeight="1">
      <c r="B6" s="260"/>
      <c r="C6" s="384" t="s">
        <v>495</v>
      </c>
      <c r="D6" s="384"/>
      <c r="E6" s="384"/>
      <c r="F6" s="384"/>
      <c r="G6" s="384"/>
      <c r="H6" s="384"/>
      <c r="I6" s="384"/>
      <c r="J6" s="384"/>
      <c r="K6" s="261"/>
    </row>
    <row r="7" spans="2:11" ht="15" customHeight="1">
      <c r="B7" s="264"/>
      <c r="C7" s="384" t="s">
        <v>496</v>
      </c>
      <c r="D7" s="384"/>
      <c r="E7" s="384"/>
      <c r="F7" s="384"/>
      <c r="G7" s="384"/>
      <c r="H7" s="384"/>
      <c r="I7" s="384"/>
      <c r="J7" s="384"/>
      <c r="K7" s="261"/>
    </row>
    <row r="8" spans="2:1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pans="2:11" ht="15" customHeight="1">
      <c r="B9" s="264"/>
      <c r="C9" s="384" t="s">
        <v>497</v>
      </c>
      <c r="D9" s="384"/>
      <c r="E9" s="384"/>
      <c r="F9" s="384"/>
      <c r="G9" s="384"/>
      <c r="H9" s="384"/>
      <c r="I9" s="384"/>
      <c r="J9" s="384"/>
      <c r="K9" s="261"/>
    </row>
    <row r="10" spans="2:11" ht="15" customHeight="1">
      <c r="B10" s="264"/>
      <c r="C10" s="263"/>
      <c r="D10" s="384" t="s">
        <v>498</v>
      </c>
      <c r="E10" s="384"/>
      <c r="F10" s="384"/>
      <c r="G10" s="384"/>
      <c r="H10" s="384"/>
      <c r="I10" s="384"/>
      <c r="J10" s="384"/>
      <c r="K10" s="261"/>
    </row>
    <row r="11" spans="2:11" ht="15" customHeight="1">
      <c r="B11" s="264"/>
      <c r="C11" s="265"/>
      <c r="D11" s="384" t="s">
        <v>499</v>
      </c>
      <c r="E11" s="384"/>
      <c r="F11" s="384"/>
      <c r="G11" s="384"/>
      <c r="H11" s="384"/>
      <c r="I11" s="384"/>
      <c r="J11" s="384"/>
      <c r="K11" s="261"/>
    </row>
    <row r="12" spans="2:11" ht="12.75" customHeight="1">
      <c r="B12" s="264"/>
      <c r="C12" s="265"/>
      <c r="D12" s="265"/>
      <c r="E12" s="265"/>
      <c r="F12" s="265"/>
      <c r="G12" s="265"/>
      <c r="H12" s="265"/>
      <c r="I12" s="265"/>
      <c r="J12" s="265"/>
      <c r="K12" s="261"/>
    </row>
    <row r="13" spans="2:11" ht="15" customHeight="1">
      <c r="B13" s="264"/>
      <c r="C13" s="265"/>
      <c r="D13" s="384" t="s">
        <v>500</v>
      </c>
      <c r="E13" s="384"/>
      <c r="F13" s="384"/>
      <c r="G13" s="384"/>
      <c r="H13" s="384"/>
      <c r="I13" s="384"/>
      <c r="J13" s="384"/>
      <c r="K13" s="261"/>
    </row>
    <row r="14" spans="2:11" ht="15" customHeight="1">
      <c r="B14" s="264"/>
      <c r="C14" s="265"/>
      <c r="D14" s="384" t="s">
        <v>501</v>
      </c>
      <c r="E14" s="384"/>
      <c r="F14" s="384"/>
      <c r="G14" s="384"/>
      <c r="H14" s="384"/>
      <c r="I14" s="384"/>
      <c r="J14" s="384"/>
      <c r="K14" s="261"/>
    </row>
    <row r="15" spans="2:11" ht="15" customHeight="1">
      <c r="B15" s="264"/>
      <c r="C15" s="265"/>
      <c r="D15" s="384" t="s">
        <v>502</v>
      </c>
      <c r="E15" s="384"/>
      <c r="F15" s="384"/>
      <c r="G15" s="384"/>
      <c r="H15" s="384"/>
      <c r="I15" s="384"/>
      <c r="J15" s="384"/>
      <c r="K15" s="261"/>
    </row>
    <row r="16" spans="2:11" ht="15" customHeight="1">
      <c r="B16" s="264"/>
      <c r="C16" s="265"/>
      <c r="D16" s="265"/>
      <c r="E16" s="266" t="s">
        <v>83</v>
      </c>
      <c r="F16" s="384" t="s">
        <v>503</v>
      </c>
      <c r="G16" s="384"/>
      <c r="H16" s="384"/>
      <c r="I16" s="384"/>
      <c r="J16" s="384"/>
      <c r="K16" s="261"/>
    </row>
    <row r="17" spans="2:11" ht="15" customHeight="1">
      <c r="B17" s="264"/>
      <c r="C17" s="265"/>
      <c r="D17" s="265"/>
      <c r="E17" s="266" t="s">
        <v>504</v>
      </c>
      <c r="F17" s="384" t="s">
        <v>505</v>
      </c>
      <c r="G17" s="384"/>
      <c r="H17" s="384"/>
      <c r="I17" s="384"/>
      <c r="J17" s="384"/>
      <c r="K17" s="261"/>
    </row>
    <row r="18" spans="2:11" ht="15" customHeight="1">
      <c r="B18" s="264"/>
      <c r="C18" s="265"/>
      <c r="D18" s="265"/>
      <c r="E18" s="266" t="s">
        <v>506</v>
      </c>
      <c r="F18" s="384" t="s">
        <v>507</v>
      </c>
      <c r="G18" s="384"/>
      <c r="H18" s="384"/>
      <c r="I18" s="384"/>
      <c r="J18" s="384"/>
      <c r="K18" s="261"/>
    </row>
    <row r="19" spans="2:11" ht="15" customHeight="1">
      <c r="B19" s="264"/>
      <c r="C19" s="265"/>
      <c r="D19" s="265"/>
      <c r="E19" s="266" t="s">
        <v>91</v>
      </c>
      <c r="F19" s="384" t="s">
        <v>508</v>
      </c>
      <c r="G19" s="384"/>
      <c r="H19" s="384"/>
      <c r="I19" s="384"/>
      <c r="J19" s="384"/>
      <c r="K19" s="261"/>
    </row>
    <row r="20" spans="2:11" ht="15" customHeight="1">
      <c r="B20" s="264"/>
      <c r="C20" s="265"/>
      <c r="D20" s="265"/>
      <c r="E20" s="266" t="s">
        <v>419</v>
      </c>
      <c r="F20" s="384" t="s">
        <v>509</v>
      </c>
      <c r="G20" s="384"/>
      <c r="H20" s="384"/>
      <c r="I20" s="384"/>
      <c r="J20" s="384"/>
      <c r="K20" s="261"/>
    </row>
    <row r="21" spans="2:11" ht="15" customHeight="1">
      <c r="B21" s="264"/>
      <c r="C21" s="265"/>
      <c r="D21" s="265"/>
      <c r="E21" s="266" t="s">
        <v>510</v>
      </c>
      <c r="F21" s="384" t="s">
        <v>511</v>
      </c>
      <c r="G21" s="384"/>
      <c r="H21" s="384"/>
      <c r="I21" s="384"/>
      <c r="J21" s="384"/>
      <c r="K21" s="261"/>
    </row>
    <row r="22" spans="2:11" ht="12.75" customHeight="1">
      <c r="B22" s="264"/>
      <c r="C22" s="265"/>
      <c r="D22" s="265"/>
      <c r="E22" s="265"/>
      <c r="F22" s="265"/>
      <c r="G22" s="265"/>
      <c r="H22" s="265"/>
      <c r="I22" s="265"/>
      <c r="J22" s="265"/>
      <c r="K22" s="261"/>
    </row>
    <row r="23" spans="2:11" ht="15" customHeight="1">
      <c r="B23" s="264"/>
      <c r="C23" s="384" t="s">
        <v>512</v>
      </c>
      <c r="D23" s="384"/>
      <c r="E23" s="384"/>
      <c r="F23" s="384"/>
      <c r="G23" s="384"/>
      <c r="H23" s="384"/>
      <c r="I23" s="384"/>
      <c r="J23" s="384"/>
      <c r="K23" s="261"/>
    </row>
    <row r="24" spans="2:11" ht="15" customHeight="1">
      <c r="B24" s="264"/>
      <c r="C24" s="384" t="s">
        <v>513</v>
      </c>
      <c r="D24" s="384"/>
      <c r="E24" s="384"/>
      <c r="F24" s="384"/>
      <c r="G24" s="384"/>
      <c r="H24" s="384"/>
      <c r="I24" s="384"/>
      <c r="J24" s="384"/>
      <c r="K24" s="261"/>
    </row>
    <row r="25" spans="2:11" ht="15" customHeight="1">
      <c r="B25" s="264"/>
      <c r="C25" s="263"/>
      <c r="D25" s="384" t="s">
        <v>514</v>
      </c>
      <c r="E25" s="384"/>
      <c r="F25" s="384"/>
      <c r="G25" s="384"/>
      <c r="H25" s="384"/>
      <c r="I25" s="384"/>
      <c r="J25" s="384"/>
      <c r="K25" s="261"/>
    </row>
    <row r="26" spans="2:11" ht="15" customHeight="1">
      <c r="B26" s="264"/>
      <c r="C26" s="265"/>
      <c r="D26" s="384" t="s">
        <v>515</v>
      </c>
      <c r="E26" s="384"/>
      <c r="F26" s="384"/>
      <c r="G26" s="384"/>
      <c r="H26" s="384"/>
      <c r="I26" s="384"/>
      <c r="J26" s="384"/>
      <c r="K26" s="261"/>
    </row>
    <row r="27" spans="2:11" ht="12.75" customHeight="1">
      <c r="B27" s="264"/>
      <c r="C27" s="265"/>
      <c r="D27" s="265"/>
      <c r="E27" s="265"/>
      <c r="F27" s="265"/>
      <c r="G27" s="265"/>
      <c r="H27" s="265"/>
      <c r="I27" s="265"/>
      <c r="J27" s="265"/>
      <c r="K27" s="261"/>
    </row>
    <row r="28" spans="2:11" ht="15" customHeight="1">
      <c r="B28" s="264"/>
      <c r="C28" s="265"/>
      <c r="D28" s="384" t="s">
        <v>516</v>
      </c>
      <c r="E28" s="384"/>
      <c r="F28" s="384"/>
      <c r="G28" s="384"/>
      <c r="H28" s="384"/>
      <c r="I28" s="384"/>
      <c r="J28" s="384"/>
      <c r="K28" s="261"/>
    </row>
    <row r="29" spans="2:11" ht="15" customHeight="1">
      <c r="B29" s="264"/>
      <c r="C29" s="265"/>
      <c r="D29" s="384" t="s">
        <v>517</v>
      </c>
      <c r="E29" s="384"/>
      <c r="F29" s="384"/>
      <c r="G29" s="384"/>
      <c r="H29" s="384"/>
      <c r="I29" s="384"/>
      <c r="J29" s="384"/>
      <c r="K29" s="261"/>
    </row>
    <row r="30" spans="2:11" ht="12.75" customHeight="1">
      <c r="B30" s="264"/>
      <c r="C30" s="265"/>
      <c r="D30" s="265"/>
      <c r="E30" s="265"/>
      <c r="F30" s="265"/>
      <c r="G30" s="265"/>
      <c r="H30" s="265"/>
      <c r="I30" s="265"/>
      <c r="J30" s="265"/>
      <c r="K30" s="261"/>
    </row>
    <row r="31" spans="2:11" ht="15" customHeight="1">
      <c r="B31" s="264"/>
      <c r="C31" s="265"/>
      <c r="D31" s="384" t="s">
        <v>518</v>
      </c>
      <c r="E31" s="384"/>
      <c r="F31" s="384"/>
      <c r="G31" s="384"/>
      <c r="H31" s="384"/>
      <c r="I31" s="384"/>
      <c r="J31" s="384"/>
      <c r="K31" s="261"/>
    </row>
    <row r="32" spans="2:11" ht="15" customHeight="1">
      <c r="B32" s="264"/>
      <c r="C32" s="265"/>
      <c r="D32" s="384" t="s">
        <v>519</v>
      </c>
      <c r="E32" s="384"/>
      <c r="F32" s="384"/>
      <c r="G32" s="384"/>
      <c r="H32" s="384"/>
      <c r="I32" s="384"/>
      <c r="J32" s="384"/>
      <c r="K32" s="261"/>
    </row>
    <row r="33" spans="2:11" ht="15" customHeight="1">
      <c r="B33" s="264"/>
      <c r="C33" s="265"/>
      <c r="D33" s="384" t="s">
        <v>520</v>
      </c>
      <c r="E33" s="384"/>
      <c r="F33" s="384"/>
      <c r="G33" s="384"/>
      <c r="H33" s="384"/>
      <c r="I33" s="384"/>
      <c r="J33" s="384"/>
      <c r="K33" s="261"/>
    </row>
    <row r="34" spans="2:11" ht="15" customHeight="1">
      <c r="B34" s="264"/>
      <c r="C34" s="265"/>
      <c r="D34" s="263"/>
      <c r="E34" s="267" t="s">
        <v>119</v>
      </c>
      <c r="F34" s="263"/>
      <c r="G34" s="384" t="s">
        <v>521</v>
      </c>
      <c r="H34" s="384"/>
      <c r="I34" s="384"/>
      <c r="J34" s="384"/>
      <c r="K34" s="261"/>
    </row>
    <row r="35" spans="2:11" ht="30.75" customHeight="1">
      <c r="B35" s="264"/>
      <c r="C35" s="265"/>
      <c r="D35" s="263"/>
      <c r="E35" s="267" t="s">
        <v>522</v>
      </c>
      <c r="F35" s="263"/>
      <c r="G35" s="384" t="s">
        <v>523</v>
      </c>
      <c r="H35" s="384"/>
      <c r="I35" s="384"/>
      <c r="J35" s="384"/>
      <c r="K35" s="261"/>
    </row>
    <row r="36" spans="2:11" ht="15" customHeight="1">
      <c r="B36" s="264"/>
      <c r="C36" s="265"/>
      <c r="D36" s="263"/>
      <c r="E36" s="267" t="s">
        <v>57</v>
      </c>
      <c r="F36" s="263"/>
      <c r="G36" s="384" t="s">
        <v>524</v>
      </c>
      <c r="H36" s="384"/>
      <c r="I36" s="384"/>
      <c r="J36" s="384"/>
      <c r="K36" s="261"/>
    </row>
    <row r="37" spans="2:11" ht="15" customHeight="1">
      <c r="B37" s="264"/>
      <c r="C37" s="265"/>
      <c r="D37" s="263"/>
      <c r="E37" s="267" t="s">
        <v>120</v>
      </c>
      <c r="F37" s="263"/>
      <c r="G37" s="384" t="s">
        <v>525</v>
      </c>
      <c r="H37" s="384"/>
      <c r="I37" s="384"/>
      <c r="J37" s="384"/>
      <c r="K37" s="261"/>
    </row>
    <row r="38" spans="2:11" ht="15" customHeight="1">
      <c r="B38" s="264"/>
      <c r="C38" s="265"/>
      <c r="D38" s="263"/>
      <c r="E38" s="267" t="s">
        <v>121</v>
      </c>
      <c r="F38" s="263"/>
      <c r="G38" s="384" t="s">
        <v>526</v>
      </c>
      <c r="H38" s="384"/>
      <c r="I38" s="384"/>
      <c r="J38" s="384"/>
      <c r="K38" s="261"/>
    </row>
    <row r="39" spans="2:11" ht="15" customHeight="1">
      <c r="B39" s="264"/>
      <c r="C39" s="265"/>
      <c r="D39" s="263"/>
      <c r="E39" s="267" t="s">
        <v>122</v>
      </c>
      <c r="F39" s="263"/>
      <c r="G39" s="384" t="s">
        <v>527</v>
      </c>
      <c r="H39" s="384"/>
      <c r="I39" s="384"/>
      <c r="J39" s="384"/>
      <c r="K39" s="261"/>
    </row>
    <row r="40" spans="2:11" ht="15" customHeight="1">
      <c r="B40" s="264"/>
      <c r="C40" s="265"/>
      <c r="D40" s="263"/>
      <c r="E40" s="267" t="s">
        <v>528</v>
      </c>
      <c r="F40" s="263"/>
      <c r="G40" s="384" t="s">
        <v>529</v>
      </c>
      <c r="H40" s="384"/>
      <c r="I40" s="384"/>
      <c r="J40" s="384"/>
      <c r="K40" s="261"/>
    </row>
    <row r="41" spans="2:11" ht="15" customHeight="1">
      <c r="B41" s="264"/>
      <c r="C41" s="265"/>
      <c r="D41" s="263"/>
      <c r="E41" s="267"/>
      <c r="F41" s="263"/>
      <c r="G41" s="384" t="s">
        <v>530</v>
      </c>
      <c r="H41" s="384"/>
      <c r="I41" s="384"/>
      <c r="J41" s="384"/>
      <c r="K41" s="261"/>
    </row>
    <row r="42" spans="2:11" ht="15" customHeight="1">
      <c r="B42" s="264"/>
      <c r="C42" s="265"/>
      <c r="D42" s="263"/>
      <c r="E42" s="267" t="s">
        <v>531</v>
      </c>
      <c r="F42" s="263"/>
      <c r="G42" s="384" t="s">
        <v>532</v>
      </c>
      <c r="H42" s="384"/>
      <c r="I42" s="384"/>
      <c r="J42" s="384"/>
      <c r="K42" s="261"/>
    </row>
    <row r="43" spans="2:11" ht="15" customHeight="1">
      <c r="B43" s="264"/>
      <c r="C43" s="265"/>
      <c r="D43" s="263"/>
      <c r="E43" s="267" t="s">
        <v>124</v>
      </c>
      <c r="F43" s="263"/>
      <c r="G43" s="384" t="s">
        <v>533</v>
      </c>
      <c r="H43" s="384"/>
      <c r="I43" s="384"/>
      <c r="J43" s="384"/>
      <c r="K43" s="261"/>
    </row>
    <row r="44" spans="2:11" ht="12.75" customHeight="1">
      <c r="B44" s="264"/>
      <c r="C44" s="265"/>
      <c r="D44" s="263"/>
      <c r="E44" s="263"/>
      <c r="F44" s="263"/>
      <c r="G44" s="263"/>
      <c r="H44" s="263"/>
      <c r="I44" s="263"/>
      <c r="J44" s="263"/>
      <c r="K44" s="261"/>
    </row>
    <row r="45" spans="2:11" ht="15" customHeight="1">
      <c r="B45" s="264"/>
      <c r="C45" s="265"/>
      <c r="D45" s="384" t="s">
        <v>534</v>
      </c>
      <c r="E45" s="384"/>
      <c r="F45" s="384"/>
      <c r="G45" s="384"/>
      <c r="H45" s="384"/>
      <c r="I45" s="384"/>
      <c r="J45" s="384"/>
      <c r="K45" s="261"/>
    </row>
    <row r="46" spans="2:11" ht="15" customHeight="1">
      <c r="B46" s="264"/>
      <c r="C46" s="265"/>
      <c r="D46" s="265"/>
      <c r="E46" s="384" t="s">
        <v>535</v>
      </c>
      <c r="F46" s="384"/>
      <c r="G46" s="384"/>
      <c r="H46" s="384"/>
      <c r="I46" s="384"/>
      <c r="J46" s="384"/>
      <c r="K46" s="261"/>
    </row>
    <row r="47" spans="2:11" ht="15" customHeight="1">
      <c r="B47" s="264"/>
      <c r="C47" s="265"/>
      <c r="D47" s="265"/>
      <c r="E47" s="384" t="s">
        <v>536</v>
      </c>
      <c r="F47" s="384"/>
      <c r="G47" s="384"/>
      <c r="H47" s="384"/>
      <c r="I47" s="384"/>
      <c r="J47" s="384"/>
      <c r="K47" s="261"/>
    </row>
    <row r="48" spans="2:11" ht="15" customHeight="1">
      <c r="B48" s="264"/>
      <c r="C48" s="265"/>
      <c r="D48" s="265"/>
      <c r="E48" s="384" t="s">
        <v>537</v>
      </c>
      <c r="F48" s="384"/>
      <c r="G48" s="384"/>
      <c r="H48" s="384"/>
      <c r="I48" s="384"/>
      <c r="J48" s="384"/>
      <c r="K48" s="261"/>
    </row>
    <row r="49" spans="2:11" ht="15" customHeight="1">
      <c r="B49" s="264"/>
      <c r="C49" s="265"/>
      <c r="D49" s="384" t="s">
        <v>538</v>
      </c>
      <c r="E49" s="384"/>
      <c r="F49" s="384"/>
      <c r="G49" s="384"/>
      <c r="H49" s="384"/>
      <c r="I49" s="384"/>
      <c r="J49" s="384"/>
      <c r="K49" s="261"/>
    </row>
    <row r="50" spans="2:11" ht="25.5" customHeight="1">
      <c r="B50" s="260"/>
      <c r="C50" s="386" t="s">
        <v>539</v>
      </c>
      <c r="D50" s="386"/>
      <c r="E50" s="386"/>
      <c r="F50" s="386"/>
      <c r="G50" s="386"/>
      <c r="H50" s="386"/>
      <c r="I50" s="386"/>
      <c r="J50" s="386"/>
      <c r="K50" s="261"/>
    </row>
    <row r="51" spans="2:11" ht="5.25" customHeight="1">
      <c r="B51" s="260"/>
      <c r="C51" s="262"/>
      <c r="D51" s="262"/>
      <c r="E51" s="262"/>
      <c r="F51" s="262"/>
      <c r="G51" s="262"/>
      <c r="H51" s="262"/>
      <c r="I51" s="262"/>
      <c r="J51" s="262"/>
      <c r="K51" s="261"/>
    </row>
    <row r="52" spans="2:11" ht="15" customHeight="1">
      <c r="B52" s="260"/>
      <c r="C52" s="384" t="s">
        <v>540</v>
      </c>
      <c r="D52" s="384"/>
      <c r="E52" s="384"/>
      <c r="F52" s="384"/>
      <c r="G52" s="384"/>
      <c r="H52" s="384"/>
      <c r="I52" s="384"/>
      <c r="J52" s="384"/>
      <c r="K52" s="261"/>
    </row>
    <row r="53" spans="2:11" ht="15" customHeight="1">
      <c r="B53" s="260"/>
      <c r="C53" s="384" t="s">
        <v>541</v>
      </c>
      <c r="D53" s="384"/>
      <c r="E53" s="384"/>
      <c r="F53" s="384"/>
      <c r="G53" s="384"/>
      <c r="H53" s="384"/>
      <c r="I53" s="384"/>
      <c r="J53" s="384"/>
      <c r="K53" s="261"/>
    </row>
    <row r="54" spans="2:11" ht="12.75" customHeight="1">
      <c r="B54" s="260"/>
      <c r="C54" s="263"/>
      <c r="D54" s="263"/>
      <c r="E54" s="263"/>
      <c r="F54" s="263"/>
      <c r="G54" s="263"/>
      <c r="H54" s="263"/>
      <c r="I54" s="263"/>
      <c r="J54" s="263"/>
      <c r="K54" s="261"/>
    </row>
    <row r="55" spans="2:11" ht="15" customHeight="1">
      <c r="B55" s="260"/>
      <c r="C55" s="384" t="s">
        <v>542</v>
      </c>
      <c r="D55" s="384"/>
      <c r="E55" s="384"/>
      <c r="F55" s="384"/>
      <c r="G55" s="384"/>
      <c r="H55" s="384"/>
      <c r="I55" s="384"/>
      <c r="J55" s="384"/>
      <c r="K55" s="261"/>
    </row>
    <row r="56" spans="2:11" ht="15" customHeight="1">
      <c r="B56" s="260"/>
      <c r="C56" s="265"/>
      <c r="D56" s="384" t="s">
        <v>543</v>
      </c>
      <c r="E56" s="384"/>
      <c r="F56" s="384"/>
      <c r="G56" s="384"/>
      <c r="H56" s="384"/>
      <c r="I56" s="384"/>
      <c r="J56" s="384"/>
      <c r="K56" s="261"/>
    </row>
    <row r="57" spans="2:11" ht="15" customHeight="1">
      <c r="B57" s="260"/>
      <c r="C57" s="265"/>
      <c r="D57" s="384" t="s">
        <v>544</v>
      </c>
      <c r="E57" s="384"/>
      <c r="F57" s="384"/>
      <c r="G57" s="384"/>
      <c r="H57" s="384"/>
      <c r="I57" s="384"/>
      <c r="J57" s="384"/>
      <c r="K57" s="261"/>
    </row>
    <row r="58" spans="2:11" ht="15" customHeight="1">
      <c r="B58" s="260"/>
      <c r="C58" s="265"/>
      <c r="D58" s="384" t="s">
        <v>545</v>
      </c>
      <c r="E58" s="384"/>
      <c r="F58" s="384"/>
      <c r="G58" s="384"/>
      <c r="H58" s="384"/>
      <c r="I58" s="384"/>
      <c r="J58" s="384"/>
      <c r="K58" s="261"/>
    </row>
    <row r="59" spans="2:11" ht="15" customHeight="1">
      <c r="B59" s="260"/>
      <c r="C59" s="265"/>
      <c r="D59" s="384" t="s">
        <v>546</v>
      </c>
      <c r="E59" s="384"/>
      <c r="F59" s="384"/>
      <c r="G59" s="384"/>
      <c r="H59" s="384"/>
      <c r="I59" s="384"/>
      <c r="J59" s="384"/>
      <c r="K59" s="261"/>
    </row>
    <row r="60" spans="2:11" ht="15" customHeight="1">
      <c r="B60" s="260"/>
      <c r="C60" s="265"/>
      <c r="D60" s="385" t="s">
        <v>547</v>
      </c>
      <c r="E60" s="385"/>
      <c r="F60" s="385"/>
      <c r="G60" s="385"/>
      <c r="H60" s="385"/>
      <c r="I60" s="385"/>
      <c r="J60" s="385"/>
      <c r="K60" s="261"/>
    </row>
    <row r="61" spans="2:11" ht="15" customHeight="1">
      <c r="B61" s="260"/>
      <c r="C61" s="265"/>
      <c r="D61" s="384" t="s">
        <v>548</v>
      </c>
      <c r="E61" s="384"/>
      <c r="F61" s="384"/>
      <c r="G61" s="384"/>
      <c r="H61" s="384"/>
      <c r="I61" s="384"/>
      <c r="J61" s="384"/>
      <c r="K61" s="261"/>
    </row>
    <row r="62" spans="2:11" ht="12.75" customHeight="1">
      <c r="B62" s="260"/>
      <c r="C62" s="265"/>
      <c r="D62" s="265"/>
      <c r="E62" s="268"/>
      <c r="F62" s="265"/>
      <c r="G62" s="265"/>
      <c r="H62" s="265"/>
      <c r="I62" s="265"/>
      <c r="J62" s="265"/>
      <c r="K62" s="261"/>
    </row>
    <row r="63" spans="2:11" ht="15" customHeight="1">
      <c r="B63" s="260"/>
      <c r="C63" s="265"/>
      <c r="D63" s="384" t="s">
        <v>549</v>
      </c>
      <c r="E63" s="384"/>
      <c r="F63" s="384"/>
      <c r="G63" s="384"/>
      <c r="H63" s="384"/>
      <c r="I63" s="384"/>
      <c r="J63" s="384"/>
      <c r="K63" s="261"/>
    </row>
    <row r="64" spans="2:11" ht="15" customHeight="1">
      <c r="B64" s="260"/>
      <c r="C64" s="265"/>
      <c r="D64" s="385" t="s">
        <v>550</v>
      </c>
      <c r="E64" s="385"/>
      <c r="F64" s="385"/>
      <c r="G64" s="385"/>
      <c r="H64" s="385"/>
      <c r="I64" s="385"/>
      <c r="J64" s="385"/>
      <c r="K64" s="261"/>
    </row>
    <row r="65" spans="2:11" ht="15" customHeight="1">
      <c r="B65" s="260"/>
      <c r="C65" s="265"/>
      <c r="D65" s="384" t="s">
        <v>551</v>
      </c>
      <c r="E65" s="384"/>
      <c r="F65" s="384"/>
      <c r="G65" s="384"/>
      <c r="H65" s="384"/>
      <c r="I65" s="384"/>
      <c r="J65" s="384"/>
      <c r="K65" s="261"/>
    </row>
    <row r="66" spans="2:11" ht="15" customHeight="1">
      <c r="B66" s="260"/>
      <c r="C66" s="265"/>
      <c r="D66" s="384" t="s">
        <v>552</v>
      </c>
      <c r="E66" s="384"/>
      <c r="F66" s="384"/>
      <c r="G66" s="384"/>
      <c r="H66" s="384"/>
      <c r="I66" s="384"/>
      <c r="J66" s="384"/>
      <c r="K66" s="261"/>
    </row>
    <row r="67" spans="2:11" ht="15" customHeight="1">
      <c r="B67" s="260"/>
      <c r="C67" s="265"/>
      <c r="D67" s="384" t="s">
        <v>553</v>
      </c>
      <c r="E67" s="384"/>
      <c r="F67" s="384"/>
      <c r="G67" s="384"/>
      <c r="H67" s="384"/>
      <c r="I67" s="384"/>
      <c r="J67" s="384"/>
      <c r="K67" s="261"/>
    </row>
    <row r="68" spans="2:11" ht="15" customHeight="1">
      <c r="B68" s="260"/>
      <c r="C68" s="265"/>
      <c r="D68" s="384" t="s">
        <v>554</v>
      </c>
      <c r="E68" s="384"/>
      <c r="F68" s="384"/>
      <c r="G68" s="384"/>
      <c r="H68" s="384"/>
      <c r="I68" s="384"/>
      <c r="J68" s="384"/>
      <c r="K68" s="261"/>
    </row>
    <row r="69" spans="2:11" ht="12.75" customHeight="1">
      <c r="B69" s="269"/>
      <c r="C69" s="270"/>
      <c r="D69" s="270"/>
      <c r="E69" s="270"/>
      <c r="F69" s="270"/>
      <c r="G69" s="270"/>
      <c r="H69" s="270"/>
      <c r="I69" s="270"/>
      <c r="J69" s="270"/>
      <c r="K69" s="271"/>
    </row>
    <row r="70" spans="2:11" ht="18.75" customHeight="1">
      <c r="B70" s="272"/>
      <c r="C70" s="272"/>
      <c r="D70" s="272"/>
      <c r="E70" s="272"/>
      <c r="F70" s="272"/>
      <c r="G70" s="272"/>
      <c r="H70" s="272"/>
      <c r="I70" s="272"/>
      <c r="J70" s="272"/>
      <c r="K70" s="273"/>
    </row>
    <row r="71" spans="2:11" ht="18.75" customHeight="1">
      <c r="B71" s="273"/>
      <c r="C71" s="273"/>
      <c r="D71" s="273"/>
      <c r="E71" s="273"/>
      <c r="F71" s="273"/>
      <c r="G71" s="273"/>
      <c r="H71" s="273"/>
      <c r="I71" s="273"/>
      <c r="J71" s="273"/>
      <c r="K71" s="273"/>
    </row>
    <row r="72" spans="2:11" ht="7.5" customHeight="1">
      <c r="B72" s="274"/>
      <c r="C72" s="275"/>
      <c r="D72" s="275"/>
      <c r="E72" s="275"/>
      <c r="F72" s="275"/>
      <c r="G72" s="275"/>
      <c r="H72" s="275"/>
      <c r="I72" s="275"/>
      <c r="J72" s="275"/>
      <c r="K72" s="276"/>
    </row>
    <row r="73" spans="2:11" ht="45" customHeight="1">
      <c r="B73" s="277"/>
      <c r="C73" s="383" t="s">
        <v>97</v>
      </c>
      <c r="D73" s="383"/>
      <c r="E73" s="383"/>
      <c r="F73" s="383"/>
      <c r="G73" s="383"/>
      <c r="H73" s="383"/>
      <c r="I73" s="383"/>
      <c r="J73" s="383"/>
      <c r="K73" s="278"/>
    </row>
    <row r="74" spans="2:11" ht="17.25" customHeight="1">
      <c r="B74" s="277"/>
      <c r="C74" s="279" t="s">
        <v>555</v>
      </c>
      <c r="D74" s="279"/>
      <c r="E74" s="279"/>
      <c r="F74" s="279" t="s">
        <v>556</v>
      </c>
      <c r="G74" s="280"/>
      <c r="H74" s="279" t="s">
        <v>120</v>
      </c>
      <c r="I74" s="279" t="s">
        <v>61</v>
      </c>
      <c r="J74" s="279" t="s">
        <v>557</v>
      </c>
      <c r="K74" s="278"/>
    </row>
    <row r="75" spans="2:11" ht="17.25" customHeight="1">
      <c r="B75" s="277"/>
      <c r="C75" s="281" t="s">
        <v>558</v>
      </c>
      <c r="D75" s="281"/>
      <c r="E75" s="281"/>
      <c r="F75" s="282" t="s">
        <v>559</v>
      </c>
      <c r="G75" s="283"/>
      <c r="H75" s="281"/>
      <c r="I75" s="281"/>
      <c r="J75" s="281" t="s">
        <v>560</v>
      </c>
      <c r="K75" s="278"/>
    </row>
    <row r="76" spans="2:11" ht="5.25" customHeight="1">
      <c r="B76" s="277"/>
      <c r="C76" s="284"/>
      <c r="D76" s="284"/>
      <c r="E76" s="284"/>
      <c r="F76" s="284"/>
      <c r="G76" s="285"/>
      <c r="H76" s="284"/>
      <c r="I76" s="284"/>
      <c r="J76" s="284"/>
      <c r="K76" s="278"/>
    </row>
    <row r="77" spans="2:11" ht="15" customHeight="1">
      <c r="B77" s="277"/>
      <c r="C77" s="267" t="s">
        <v>57</v>
      </c>
      <c r="D77" s="284"/>
      <c r="E77" s="284"/>
      <c r="F77" s="286" t="s">
        <v>561</v>
      </c>
      <c r="G77" s="285"/>
      <c r="H77" s="267" t="s">
        <v>562</v>
      </c>
      <c r="I77" s="267" t="s">
        <v>563</v>
      </c>
      <c r="J77" s="267">
        <v>20</v>
      </c>
      <c r="K77" s="278"/>
    </row>
    <row r="78" spans="2:11" ht="15" customHeight="1">
      <c r="B78" s="277"/>
      <c r="C78" s="267" t="s">
        <v>564</v>
      </c>
      <c r="D78" s="267"/>
      <c r="E78" s="267"/>
      <c r="F78" s="286" t="s">
        <v>561</v>
      </c>
      <c r="G78" s="285"/>
      <c r="H78" s="267" t="s">
        <v>565</v>
      </c>
      <c r="I78" s="267" t="s">
        <v>563</v>
      </c>
      <c r="J78" s="267">
        <v>120</v>
      </c>
      <c r="K78" s="278"/>
    </row>
    <row r="79" spans="2:11" ht="15" customHeight="1">
      <c r="B79" s="287"/>
      <c r="C79" s="267" t="s">
        <v>566</v>
      </c>
      <c r="D79" s="267"/>
      <c r="E79" s="267"/>
      <c r="F79" s="286" t="s">
        <v>567</v>
      </c>
      <c r="G79" s="285"/>
      <c r="H79" s="267" t="s">
        <v>568</v>
      </c>
      <c r="I79" s="267" t="s">
        <v>563</v>
      </c>
      <c r="J79" s="267">
        <v>50</v>
      </c>
      <c r="K79" s="278"/>
    </row>
    <row r="80" spans="2:11" ht="15" customHeight="1">
      <c r="B80" s="287"/>
      <c r="C80" s="267" t="s">
        <v>569</v>
      </c>
      <c r="D80" s="267"/>
      <c r="E80" s="267"/>
      <c r="F80" s="286" t="s">
        <v>561</v>
      </c>
      <c r="G80" s="285"/>
      <c r="H80" s="267" t="s">
        <v>570</v>
      </c>
      <c r="I80" s="267" t="s">
        <v>571</v>
      </c>
      <c r="J80" s="267"/>
      <c r="K80" s="278"/>
    </row>
    <row r="81" spans="2:11" ht="15" customHeight="1">
      <c r="B81" s="287"/>
      <c r="C81" s="288" t="s">
        <v>572</v>
      </c>
      <c r="D81" s="288"/>
      <c r="E81" s="288"/>
      <c r="F81" s="289" t="s">
        <v>567</v>
      </c>
      <c r="G81" s="288"/>
      <c r="H81" s="288" t="s">
        <v>573</v>
      </c>
      <c r="I81" s="288" t="s">
        <v>563</v>
      </c>
      <c r="J81" s="288">
        <v>15</v>
      </c>
      <c r="K81" s="278"/>
    </row>
    <row r="82" spans="2:11" ht="15" customHeight="1">
      <c r="B82" s="287"/>
      <c r="C82" s="288" t="s">
        <v>574</v>
      </c>
      <c r="D82" s="288"/>
      <c r="E82" s="288"/>
      <c r="F82" s="289" t="s">
        <v>567</v>
      </c>
      <c r="G82" s="288"/>
      <c r="H82" s="288" t="s">
        <v>575</v>
      </c>
      <c r="I82" s="288" t="s">
        <v>563</v>
      </c>
      <c r="J82" s="288">
        <v>15</v>
      </c>
      <c r="K82" s="278"/>
    </row>
    <row r="83" spans="2:11" ht="15" customHeight="1">
      <c r="B83" s="287"/>
      <c r="C83" s="288" t="s">
        <v>576</v>
      </c>
      <c r="D83" s="288"/>
      <c r="E83" s="288"/>
      <c r="F83" s="289" t="s">
        <v>567</v>
      </c>
      <c r="G83" s="288"/>
      <c r="H83" s="288" t="s">
        <v>577</v>
      </c>
      <c r="I83" s="288" t="s">
        <v>563</v>
      </c>
      <c r="J83" s="288">
        <v>20</v>
      </c>
      <c r="K83" s="278"/>
    </row>
    <row r="84" spans="2:11" ht="15" customHeight="1">
      <c r="B84" s="287"/>
      <c r="C84" s="288" t="s">
        <v>578</v>
      </c>
      <c r="D84" s="288"/>
      <c r="E84" s="288"/>
      <c r="F84" s="289" t="s">
        <v>567</v>
      </c>
      <c r="G84" s="288"/>
      <c r="H84" s="288" t="s">
        <v>579</v>
      </c>
      <c r="I84" s="288" t="s">
        <v>563</v>
      </c>
      <c r="J84" s="288">
        <v>20</v>
      </c>
      <c r="K84" s="278"/>
    </row>
    <row r="85" spans="2:11" ht="15" customHeight="1">
      <c r="B85" s="287"/>
      <c r="C85" s="267" t="s">
        <v>580</v>
      </c>
      <c r="D85" s="267"/>
      <c r="E85" s="267"/>
      <c r="F85" s="286" t="s">
        <v>567</v>
      </c>
      <c r="G85" s="285"/>
      <c r="H85" s="267" t="s">
        <v>581</v>
      </c>
      <c r="I85" s="267" t="s">
        <v>563</v>
      </c>
      <c r="J85" s="267">
        <v>50</v>
      </c>
      <c r="K85" s="278"/>
    </row>
    <row r="86" spans="2:11" ht="15" customHeight="1">
      <c r="B86" s="287"/>
      <c r="C86" s="267" t="s">
        <v>582</v>
      </c>
      <c r="D86" s="267"/>
      <c r="E86" s="267"/>
      <c r="F86" s="286" t="s">
        <v>567</v>
      </c>
      <c r="G86" s="285"/>
      <c r="H86" s="267" t="s">
        <v>583</v>
      </c>
      <c r="I86" s="267" t="s">
        <v>563</v>
      </c>
      <c r="J86" s="267">
        <v>20</v>
      </c>
      <c r="K86" s="278"/>
    </row>
    <row r="87" spans="2:11" ht="15" customHeight="1">
      <c r="B87" s="287"/>
      <c r="C87" s="267" t="s">
        <v>584</v>
      </c>
      <c r="D87" s="267"/>
      <c r="E87" s="267"/>
      <c r="F87" s="286" t="s">
        <v>567</v>
      </c>
      <c r="G87" s="285"/>
      <c r="H87" s="267" t="s">
        <v>585</v>
      </c>
      <c r="I87" s="267" t="s">
        <v>563</v>
      </c>
      <c r="J87" s="267">
        <v>20</v>
      </c>
      <c r="K87" s="278"/>
    </row>
    <row r="88" spans="2:11" ht="15" customHeight="1">
      <c r="B88" s="287"/>
      <c r="C88" s="267" t="s">
        <v>586</v>
      </c>
      <c r="D88" s="267"/>
      <c r="E88" s="267"/>
      <c r="F88" s="286" t="s">
        <v>567</v>
      </c>
      <c r="G88" s="285"/>
      <c r="H88" s="267" t="s">
        <v>587</v>
      </c>
      <c r="I88" s="267" t="s">
        <v>563</v>
      </c>
      <c r="J88" s="267">
        <v>50</v>
      </c>
      <c r="K88" s="278"/>
    </row>
    <row r="89" spans="2:11" ht="15" customHeight="1">
      <c r="B89" s="287"/>
      <c r="C89" s="267" t="s">
        <v>588</v>
      </c>
      <c r="D89" s="267"/>
      <c r="E89" s="267"/>
      <c r="F89" s="286" t="s">
        <v>567</v>
      </c>
      <c r="G89" s="285"/>
      <c r="H89" s="267" t="s">
        <v>588</v>
      </c>
      <c r="I89" s="267" t="s">
        <v>563</v>
      </c>
      <c r="J89" s="267">
        <v>50</v>
      </c>
      <c r="K89" s="278"/>
    </row>
    <row r="90" spans="2:11" ht="15" customHeight="1">
      <c r="B90" s="287"/>
      <c r="C90" s="267" t="s">
        <v>125</v>
      </c>
      <c r="D90" s="267"/>
      <c r="E90" s="267"/>
      <c r="F90" s="286" t="s">
        <v>567</v>
      </c>
      <c r="G90" s="285"/>
      <c r="H90" s="267" t="s">
        <v>589</v>
      </c>
      <c r="I90" s="267" t="s">
        <v>563</v>
      </c>
      <c r="J90" s="267">
        <v>255</v>
      </c>
      <c r="K90" s="278"/>
    </row>
    <row r="91" spans="2:11" ht="15" customHeight="1">
      <c r="B91" s="287"/>
      <c r="C91" s="267" t="s">
        <v>590</v>
      </c>
      <c r="D91" s="267"/>
      <c r="E91" s="267"/>
      <c r="F91" s="286" t="s">
        <v>561</v>
      </c>
      <c r="G91" s="285"/>
      <c r="H91" s="267" t="s">
        <v>591</v>
      </c>
      <c r="I91" s="267" t="s">
        <v>592</v>
      </c>
      <c r="J91" s="267"/>
      <c r="K91" s="278"/>
    </row>
    <row r="92" spans="2:11" ht="15" customHeight="1">
      <c r="B92" s="287"/>
      <c r="C92" s="267" t="s">
        <v>593</v>
      </c>
      <c r="D92" s="267"/>
      <c r="E92" s="267"/>
      <c r="F92" s="286" t="s">
        <v>561</v>
      </c>
      <c r="G92" s="285"/>
      <c r="H92" s="267" t="s">
        <v>594</v>
      </c>
      <c r="I92" s="267" t="s">
        <v>595</v>
      </c>
      <c r="J92" s="267"/>
      <c r="K92" s="278"/>
    </row>
    <row r="93" spans="2:11" ht="15" customHeight="1">
      <c r="B93" s="287"/>
      <c r="C93" s="267" t="s">
        <v>596</v>
      </c>
      <c r="D93" s="267"/>
      <c r="E93" s="267"/>
      <c r="F93" s="286" t="s">
        <v>561</v>
      </c>
      <c r="G93" s="285"/>
      <c r="H93" s="267" t="s">
        <v>596</v>
      </c>
      <c r="I93" s="267" t="s">
        <v>595</v>
      </c>
      <c r="J93" s="267"/>
      <c r="K93" s="278"/>
    </row>
    <row r="94" spans="2:11" ht="15" customHeight="1">
      <c r="B94" s="287"/>
      <c r="C94" s="267" t="s">
        <v>42</v>
      </c>
      <c r="D94" s="267"/>
      <c r="E94" s="267"/>
      <c r="F94" s="286" t="s">
        <v>561</v>
      </c>
      <c r="G94" s="285"/>
      <c r="H94" s="267" t="s">
        <v>597</v>
      </c>
      <c r="I94" s="267" t="s">
        <v>595</v>
      </c>
      <c r="J94" s="267"/>
      <c r="K94" s="278"/>
    </row>
    <row r="95" spans="2:11" ht="15" customHeight="1">
      <c r="B95" s="287"/>
      <c r="C95" s="267" t="s">
        <v>52</v>
      </c>
      <c r="D95" s="267"/>
      <c r="E95" s="267"/>
      <c r="F95" s="286" t="s">
        <v>561</v>
      </c>
      <c r="G95" s="285"/>
      <c r="H95" s="267" t="s">
        <v>598</v>
      </c>
      <c r="I95" s="267" t="s">
        <v>595</v>
      </c>
      <c r="J95" s="267"/>
      <c r="K95" s="278"/>
    </row>
    <row r="96" spans="2:11" ht="15" customHeight="1">
      <c r="B96" s="290"/>
      <c r="C96" s="291"/>
      <c r="D96" s="291"/>
      <c r="E96" s="291"/>
      <c r="F96" s="291"/>
      <c r="G96" s="291"/>
      <c r="H96" s="291"/>
      <c r="I96" s="291"/>
      <c r="J96" s="291"/>
      <c r="K96" s="292"/>
    </row>
    <row r="97" spans="2:11" ht="18.75" customHeight="1">
      <c r="B97" s="293"/>
      <c r="C97" s="294"/>
      <c r="D97" s="294"/>
      <c r="E97" s="294"/>
      <c r="F97" s="294"/>
      <c r="G97" s="294"/>
      <c r="H97" s="294"/>
      <c r="I97" s="294"/>
      <c r="J97" s="294"/>
      <c r="K97" s="293"/>
    </row>
    <row r="98" spans="2:11" ht="18.75" customHeight="1">
      <c r="B98" s="273"/>
      <c r="C98" s="273"/>
      <c r="D98" s="273"/>
      <c r="E98" s="273"/>
      <c r="F98" s="273"/>
      <c r="G98" s="273"/>
      <c r="H98" s="273"/>
      <c r="I98" s="273"/>
      <c r="J98" s="273"/>
      <c r="K98" s="273"/>
    </row>
    <row r="99" spans="2:11" ht="7.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6"/>
    </row>
    <row r="100" spans="2:11" ht="45" customHeight="1">
      <c r="B100" s="277"/>
      <c r="C100" s="383" t="s">
        <v>599</v>
      </c>
      <c r="D100" s="383"/>
      <c r="E100" s="383"/>
      <c r="F100" s="383"/>
      <c r="G100" s="383"/>
      <c r="H100" s="383"/>
      <c r="I100" s="383"/>
      <c r="J100" s="383"/>
      <c r="K100" s="278"/>
    </row>
    <row r="101" spans="2:11" ht="17.25" customHeight="1">
      <c r="B101" s="277"/>
      <c r="C101" s="279" t="s">
        <v>555</v>
      </c>
      <c r="D101" s="279"/>
      <c r="E101" s="279"/>
      <c r="F101" s="279" t="s">
        <v>556</v>
      </c>
      <c r="G101" s="280"/>
      <c r="H101" s="279" t="s">
        <v>120</v>
      </c>
      <c r="I101" s="279" t="s">
        <v>61</v>
      </c>
      <c r="J101" s="279" t="s">
        <v>557</v>
      </c>
      <c r="K101" s="278"/>
    </row>
    <row r="102" spans="2:11" ht="17.25" customHeight="1">
      <c r="B102" s="277"/>
      <c r="C102" s="281" t="s">
        <v>558</v>
      </c>
      <c r="D102" s="281"/>
      <c r="E102" s="281"/>
      <c r="F102" s="282" t="s">
        <v>559</v>
      </c>
      <c r="G102" s="283"/>
      <c r="H102" s="281"/>
      <c r="I102" s="281"/>
      <c r="J102" s="281" t="s">
        <v>560</v>
      </c>
      <c r="K102" s="278"/>
    </row>
    <row r="103" spans="2:11" ht="5.25" customHeight="1">
      <c r="B103" s="277"/>
      <c r="C103" s="279"/>
      <c r="D103" s="279"/>
      <c r="E103" s="279"/>
      <c r="F103" s="279"/>
      <c r="G103" s="295"/>
      <c r="H103" s="279"/>
      <c r="I103" s="279"/>
      <c r="J103" s="279"/>
      <c r="K103" s="278"/>
    </row>
    <row r="104" spans="2:11" ht="15" customHeight="1">
      <c r="B104" s="277"/>
      <c r="C104" s="267" t="s">
        <v>57</v>
      </c>
      <c r="D104" s="284"/>
      <c r="E104" s="284"/>
      <c r="F104" s="286" t="s">
        <v>561</v>
      </c>
      <c r="G104" s="295"/>
      <c r="H104" s="267" t="s">
        <v>600</v>
      </c>
      <c r="I104" s="267" t="s">
        <v>563</v>
      </c>
      <c r="J104" s="267">
        <v>20</v>
      </c>
      <c r="K104" s="278"/>
    </row>
    <row r="105" spans="2:11" ht="15" customHeight="1">
      <c r="B105" s="277"/>
      <c r="C105" s="267" t="s">
        <v>564</v>
      </c>
      <c r="D105" s="267"/>
      <c r="E105" s="267"/>
      <c r="F105" s="286" t="s">
        <v>561</v>
      </c>
      <c r="G105" s="267"/>
      <c r="H105" s="267" t="s">
        <v>600</v>
      </c>
      <c r="I105" s="267" t="s">
        <v>563</v>
      </c>
      <c r="J105" s="267">
        <v>120</v>
      </c>
      <c r="K105" s="278"/>
    </row>
    <row r="106" spans="2:11" ht="15" customHeight="1">
      <c r="B106" s="287"/>
      <c r="C106" s="267" t="s">
        <v>566</v>
      </c>
      <c r="D106" s="267"/>
      <c r="E106" s="267"/>
      <c r="F106" s="286" t="s">
        <v>567</v>
      </c>
      <c r="G106" s="267"/>
      <c r="H106" s="267" t="s">
        <v>600</v>
      </c>
      <c r="I106" s="267" t="s">
        <v>563</v>
      </c>
      <c r="J106" s="267">
        <v>50</v>
      </c>
      <c r="K106" s="278"/>
    </row>
    <row r="107" spans="2:11" ht="15" customHeight="1">
      <c r="B107" s="287"/>
      <c r="C107" s="267" t="s">
        <v>569</v>
      </c>
      <c r="D107" s="267"/>
      <c r="E107" s="267"/>
      <c r="F107" s="286" t="s">
        <v>561</v>
      </c>
      <c r="G107" s="267"/>
      <c r="H107" s="267" t="s">
        <v>600</v>
      </c>
      <c r="I107" s="267" t="s">
        <v>571</v>
      </c>
      <c r="J107" s="267"/>
      <c r="K107" s="278"/>
    </row>
    <row r="108" spans="2:11" ht="15" customHeight="1">
      <c r="B108" s="287"/>
      <c r="C108" s="267" t="s">
        <v>580</v>
      </c>
      <c r="D108" s="267"/>
      <c r="E108" s="267"/>
      <c r="F108" s="286" t="s">
        <v>567</v>
      </c>
      <c r="G108" s="267"/>
      <c r="H108" s="267" t="s">
        <v>600</v>
      </c>
      <c r="I108" s="267" t="s">
        <v>563</v>
      </c>
      <c r="J108" s="267">
        <v>50</v>
      </c>
      <c r="K108" s="278"/>
    </row>
    <row r="109" spans="2:11" ht="15" customHeight="1">
      <c r="B109" s="287"/>
      <c r="C109" s="267" t="s">
        <v>588</v>
      </c>
      <c r="D109" s="267"/>
      <c r="E109" s="267"/>
      <c r="F109" s="286" t="s">
        <v>567</v>
      </c>
      <c r="G109" s="267"/>
      <c r="H109" s="267" t="s">
        <v>600</v>
      </c>
      <c r="I109" s="267" t="s">
        <v>563</v>
      </c>
      <c r="J109" s="267">
        <v>50</v>
      </c>
      <c r="K109" s="278"/>
    </row>
    <row r="110" spans="2:11" ht="15" customHeight="1">
      <c r="B110" s="287"/>
      <c r="C110" s="267" t="s">
        <v>586</v>
      </c>
      <c r="D110" s="267"/>
      <c r="E110" s="267"/>
      <c r="F110" s="286" t="s">
        <v>567</v>
      </c>
      <c r="G110" s="267"/>
      <c r="H110" s="267" t="s">
        <v>600</v>
      </c>
      <c r="I110" s="267" t="s">
        <v>563</v>
      </c>
      <c r="J110" s="267">
        <v>50</v>
      </c>
      <c r="K110" s="278"/>
    </row>
    <row r="111" spans="2:11" ht="15" customHeight="1">
      <c r="B111" s="287"/>
      <c r="C111" s="267" t="s">
        <v>57</v>
      </c>
      <c r="D111" s="267"/>
      <c r="E111" s="267"/>
      <c r="F111" s="286" t="s">
        <v>561</v>
      </c>
      <c r="G111" s="267"/>
      <c r="H111" s="267" t="s">
        <v>601</v>
      </c>
      <c r="I111" s="267" t="s">
        <v>563</v>
      </c>
      <c r="J111" s="267">
        <v>20</v>
      </c>
      <c r="K111" s="278"/>
    </row>
    <row r="112" spans="2:11" ht="15" customHeight="1">
      <c r="B112" s="287"/>
      <c r="C112" s="267" t="s">
        <v>602</v>
      </c>
      <c r="D112" s="267"/>
      <c r="E112" s="267"/>
      <c r="F112" s="286" t="s">
        <v>561</v>
      </c>
      <c r="G112" s="267"/>
      <c r="H112" s="267" t="s">
        <v>603</v>
      </c>
      <c r="I112" s="267" t="s">
        <v>563</v>
      </c>
      <c r="J112" s="267">
        <v>120</v>
      </c>
      <c r="K112" s="278"/>
    </row>
    <row r="113" spans="2:11" ht="15" customHeight="1">
      <c r="B113" s="287"/>
      <c r="C113" s="267" t="s">
        <v>42</v>
      </c>
      <c r="D113" s="267"/>
      <c r="E113" s="267"/>
      <c r="F113" s="286" t="s">
        <v>561</v>
      </c>
      <c r="G113" s="267"/>
      <c r="H113" s="267" t="s">
        <v>604</v>
      </c>
      <c r="I113" s="267" t="s">
        <v>595</v>
      </c>
      <c r="J113" s="267"/>
      <c r="K113" s="278"/>
    </row>
    <row r="114" spans="2:11" ht="15" customHeight="1">
      <c r="B114" s="287"/>
      <c r="C114" s="267" t="s">
        <v>52</v>
      </c>
      <c r="D114" s="267"/>
      <c r="E114" s="267"/>
      <c r="F114" s="286" t="s">
        <v>561</v>
      </c>
      <c r="G114" s="267"/>
      <c r="H114" s="267" t="s">
        <v>605</v>
      </c>
      <c r="I114" s="267" t="s">
        <v>595</v>
      </c>
      <c r="J114" s="267"/>
      <c r="K114" s="278"/>
    </row>
    <row r="115" spans="2:11" ht="15" customHeight="1">
      <c r="B115" s="287"/>
      <c r="C115" s="267" t="s">
        <v>61</v>
      </c>
      <c r="D115" s="267"/>
      <c r="E115" s="267"/>
      <c r="F115" s="286" t="s">
        <v>561</v>
      </c>
      <c r="G115" s="267"/>
      <c r="H115" s="267" t="s">
        <v>606</v>
      </c>
      <c r="I115" s="267" t="s">
        <v>607</v>
      </c>
      <c r="J115" s="267"/>
      <c r="K115" s="278"/>
    </row>
    <row r="116" spans="2:11" ht="15" customHeight="1">
      <c r="B116" s="290"/>
      <c r="C116" s="296"/>
      <c r="D116" s="296"/>
      <c r="E116" s="296"/>
      <c r="F116" s="296"/>
      <c r="G116" s="296"/>
      <c r="H116" s="296"/>
      <c r="I116" s="296"/>
      <c r="J116" s="296"/>
      <c r="K116" s="292"/>
    </row>
    <row r="117" spans="2:11" ht="18.75" customHeight="1">
      <c r="B117" s="297"/>
      <c r="C117" s="263"/>
      <c r="D117" s="263"/>
      <c r="E117" s="263"/>
      <c r="F117" s="298"/>
      <c r="G117" s="263"/>
      <c r="H117" s="263"/>
      <c r="I117" s="263"/>
      <c r="J117" s="263"/>
      <c r="K117" s="297"/>
    </row>
    <row r="118" spans="2:11" ht="18.75" customHeight="1">
      <c r="B118" s="273"/>
      <c r="C118" s="273"/>
      <c r="D118" s="273"/>
      <c r="E118" s="273"/>
      <c r="F118" s="273"/>
      <c r="G118" s="273"/>
      <c r="H118" s="273"/>
      <c r="I118" s="273"/>
      <c r="J118" s="273"/>
      <c r="K118" s="273"/>
    </row>
    <row r="119" spans="2:11" ht="7.5" customHeight="1">
      <c r="B119" s="299"/>
      <c r="C119" s="300"/>
      <c r="D119" s="300"/>
      <c r="E119" s="300"/>
      <c r="F119" s="300"/>
      <c r="G119" s="300"/>
      <c r="H119" s="300"/>
      <c r="I119" s="300"/>
      <c r="J119" s="300"/>
      <c r="K119" s="301"/>
    </row>
    <row r="120" spans="2:11" ht="45" customHeight="1">
      <c r="B120" s="302"/>
      <c r="C120" s="382" t="s">
        <v>608</v>
      </c>
      <c r="D120" s="382"/>
      <c r="E120" s="382"/>
      <c r="F120" s="382"/>
      <c r="G120" s="382"/>
      <c r="H120" s="382"/>
      <c r="I120" s="382"/>
      <c r="J120" s="382"/>
      <c r="K120" s="303"/>
    </row>
    <row r="121" spans="2:11" ht="17.25" customHeight="1">
      <c r="B121" s="304"/>
      <c r="C121" s="279" t="s">
        <v>555</v>
      </c>
      <c r="D121" s="279"/>
      <c r="E121" s="279"/>
      <c r="F121" s="279" t="s">
        <v>556</v>
      </c>
      <c r="G121" s="280"/>
      <c r="H121" s="279" t="s">
        <v>120</v>
      </c>
      <c r="I121" s="279" t="s">
        <v>61</v>
      </c>
      <c r="J121" s="279" t="s">
        <v>557</v>
      </c>
      <c r="K121" s="305"/>
    </row>
    <row r="122" spans="2:11" ht="17.25" customHeight="1">
      <c r="B122" s="304"/>
      <c r="C122" s="281" t="s">
        <v>558</v>
      </c>
      <c r="D122" s="281"/>
      <c r="E122" s="281"/>
      <c r="F122" s="282" t="s">
        <v>559</v>
      </c>
      <c r="G122" s="283"/>
      <c r="H122" s="281"/>
      <c r="I122" s="281"/>
      <c r="J122" s="281" t="s">
        <v>560</v>
      </c>
      <c r="K122" s="305"/>
    </row>
    <row r="123" spans="2:11" ht="5.25" customHeight="1">
      <c r="B123" s="306"/>
      <c r="C123" s="284"/>
      <c r="D123" s="284"/>
      <c r="E123" s="284"/>
      <c r="F123" s="284"/>
      <c r="G123" s="267"/>
      <c r="H123" s="284"/>
      <c r="I123" s="284"/>
      <c r="J123" s="284"/>
      <c r="K123" s="307"/>
    </row>
    <row r="124" spans="2:11" ht="15" customHeight="1">
      <c r="B124" s="306"/>
      <c r="C124" s="267" t="s">
        <v>564</v>
      </c>
      <c r="D124" s="284"/>
      <c r="E124" s="284"/>
      <c r="F124" s="286" t="s">
        <v>561</v>
      </c>
      <c r="G124" s="267"/>
      <c r="H124" s="267" t="s">
        <v>600</v>
      </c>
      <c r="I124" s="267" t="s">
        <v>563</v>
      </c>
      <c r="J124" s="267">
        <v>120</v>
      </c>
      <c r="K124" s="308"/>
    </row>
    <row r="125" spans="2:11" ht="15" customHeight="1">
      <c r="B125" s="306"/>
      <c r="C125" s="267" t="s">
        <v>609</v>
      </c>
      <c r="D125" s="267"/>
      <c r="E125" s="267"/>
      <c r="F125" s="286" t="s">
        <v>561</v>
      </c>
      <c r="G125" s="267"/>
      <c r="H125" s="267" t="s">
        <v>610</v>
      </c>
      <c r="I125" s="267" t="s">
        <v>563</v>
      </c>
      <c r="J125" s="267" t="s">
        <v>611</v>
      </c>
      <c r="K125" s="308"/>
    </row>
    <row r="126" spans="2:11" ht="15" customHeight="1">
      <c r="B126" s="306"/>
      <c r="C126" s="267" t="s">
        <v>510</v>
      </c>
      <c r="D126" s="267"/>
      <c r="E126" s="267"/>
      <c r="F126" s="286" t="s">
        <v>561</v>
      </c>
      <c r="G126" s="267"/>
      <c r="H126" s="267" t="s">
        <v>612</v>
      </c>
      <c r="I126" s="267" t="s">
        <v>563</v>
      </c>
      <c r="J126" s="267" t="s">
        <v>611</v>
      </c>
      <c r="K126" s="308"/>
    </row>
    <row r="127" spans="2:11" ht="15" customHeight="1">
      <c r="B127" s="306"/>
      <c r="C127" s="267" t="s">
        <v>572</v>
      </c>
      <c r="D127" s="267"/>
      <c r="E127" s="267"/>
      <c r="F127" s="286" t="s">
        <v>567</v>
      </c>
      <c r="G127" s="267"/>
      <c r="H127" s="267" t="s">
        <v>573</v>
      </c>
      <c r="I127" s="267" t="s">
        <v>563</v>
      </c>
      <c r="J127" s="267">
        <v>15</v>
      </c>
      <c r="K127" s="308"/>
    </row>
    <row r="128" spans="2:11" ht="15" customHeight="1">
      <c r="B128" s="306"/>
      <c r="C128" s="288" t="s">
        <v>574</v>
      </c>
      <c r="D128" s="288"/>
      <c r="E128" s="288"/>
      <c r="F128" s="289" t="s">
        <v>567</v>
      </c>
      <c r="G128" s="288"/>
      <c r="H128" s="288" t="s">
        <v>575</v>
      </c>
      <c r="I128" s="288" t="s">
        <v>563</v>
      </c>
      <c r="J128" s="288">
        <v>15</v>
      </c>
      <c r="K128" s="308"/>
    </row>
    <row r="129" spans="2:11" ht="15" customHeight="1">
      <c r="B129" s="306"/>
      <c r="C129" s="288" t="s">
        <v>576</v>
      </c>
      <c r="D129" s="288"/>
      <c r="E129" s="288"/>
      <c r="F129" s="289" t="s">
        <v>567</v>
      </c>
      <c r="G129" s="288"/>
      <c r="H129" s="288" t="s">
        <v>577</v>
      </c>
      <c r="I129" s="288" t="s">
        <v>563</v>
      </c>
      <c r="J129" s="288">
        <v>20</v>
      </c>
      <c r="K129" s="308"/>
    </row>
    <row r="130" spans="2:11" ht="15" customHeight="1">
      <c r="B130" s="306"/>
      <c r="C130" s="288" t="s">
        <v>578</v>
      </c>
      <c r="D130" s="288"/>
      <c r="E130" s="288"/>
      <c r="F130" s="289" t="s">
        <v>567</v>
      </c>
      <c r="G130" s="288"/>
      <c r="H130" s="288" t="s">
        <v>579</v>
      </c>
      <c r="I130" s="288" t="s">
        <v>563</v>
      </c>
      <c r="J130" s="288">
        <v>20</v>
      </c>
      <c r="K130" s="308"/>
    </row>
    <row r="131" spans="2:11" ht="15" customHeight="1">
      <c r="B131" s="306"/>
      <c r="C131" s="267" t="s">
        <v>566</v>
      </c>
      <c r="D131" s="267"/>
      <c r="E131" s="267"/>
      <c r="F131" s="286" t="s">
        <v>567</v>
      </c>
      <c r="G131" s="267"/>
      <c r="H131" s="267" t="s">
        <v>600</v>
      </c>
      <c r="I131" s="267" t="s">
        <v>563</v>
      </c>
      <c r="J131" s="267">
        <v>50</v>
      </c>
      <c r="K131" s="308"/>
    </row>
    <row r="132" spans="2:11" ht="15" customHeight="1">
      <c r="B132" s="306"/>
      <c r="C132" s="267" t="s">
        <v>580</v>
      </c>
      <c r="D132" s="267"/>
      <c r="E132" s="267"/>
      <c r="F132" s="286" t="s">
        <v>567</v>
      </c>
      <c r="G132" s="267"/>
      <c r="H132" s="267" t="s">
        <v>600</v>
      </c>
      <c r="I132" s="267" t="s">
        <v>563</v>
      </c>
      <c r="J132" s="267">
        <v>50</v>
      </c>
      <c r="K132" s="308"/>
    </row>
    <row r="133" spans="2:11" ht="15" customHeight="1">
      <c r="B133" s="306"/>
      <c r="C133" s="267" t="s">
        <v>586</v>
      </c>
      <c r="D133" s="267"/>
      <c r="E133" s="267"/>
      <c r="F133" s="286" t="s">
        <v>567</v>
      </c>
      <c r="G133" s="267"/>
      <c r="H133" s="267" t="s">
        <v>600</v>
      </c>
      <c r="I133" s="267" t="s">
        <v>563</v>
      </c>
      <c r="J133" s="267">
        <v>50</v>
      </c>
      <c r="K133" s="308"/>
    </row>
    <row r="134" spans="2:11" ht="15" customHeight="1">
      <c r="B134" s="306"/>
      <c r="C134" s="267" t="s">
        <v>588</v>
      </c>
      <c r="D134" s="267"/>
      <c r="E134" s="267"/>
      <c r="F134" s="286" t="s">
        <v>567</v>
      </c>
      <c r="G134" s="267"/>
      <c r="H134" s="267" t="s">
        <v>600</v>
      </c>
      <c r="I134" s="267" t="s">
        <v>563</v>
      </c>
      <c r="J134" s="267">
        <v>50</v>
      </c>
      <c r="K134" s="308"/>
    </row>
    <row r="135" spans="2:11" ht="15" customHeight="1">
      <c r="B135" s="306"/>
      <c r="C135" s="267" t="s">
        <v>125</v>
      </c>
      <c r="D135" s="267"/>
      <c r="E135" s="267"/>
      <c r="F135" s="286" t="s">
        <v>567</v>
      </c>
      <c r="G135" s="267"/>
      <c r="H135" s="267" t="s">
        <v>613</v>
      </c>
      <c r="I135" s="267" t="s">
        <v>563</v>
      </c>
      <c r="J135" s="267">
        <v>255</v>
      </c>
      <c r="K135" s="308"/>
    </row>
    <row r="136" spans="2:11" ht="15" customHeight="1">
      <c r="B136" s="306"/>
      <c r="C136" s="267" t="s">
        <v>590</v>
      </c>
      <c r="D136" s="267"/>
      <c r="E136" s="267"/>
      <c r="F136" s="286" t="s">
        <v>561</v>
      </c>
      <c r="G136" s="267"/>
      <c r="H136" s="267" t="s">
        <v>614</v>
      </c>
      <c r="I136" s="267" t="s">
        <v>592</v>
      </c>
      <c r="J136" s="267"/>
      <c r="K136" s="308"/>
    </row>
    <row r="137" spans="2:11" ht="15" customHeight="1">
      <c r="B137" s="306"/>
      <c r="C137" s="267" t="s">
        <v>593</v>
      </c>
      <c r="D137" s="267"/>
      <c r="E137" s="267"/>
      <c r="F137" s="286" t="s">
        <v>561</v>
      </c>
      <c r="G137" s="267"/>
      <c r="H137" s="267" t="s">
        <v>615</v>
      </c>
      <c r="I137" s="267" t="s">
        <v>595</v>
      </c>
      <c r="J137" s="267"/>
      <c r="K137" s="308"/>
    </row>
    <row r="138" spans="2:11" ht="15" customHeight="1">
      <c r="B138" s="306"/>
      <c r="C138" s="267" t="s">
        <v>596</v>
      </c>
      <c r="D138" s="267"/>
      <c r="E138" s="267"/>
      <c r="F138" s="286" t="s">
        <v>561</v>
      </c>
      <c r="G138" s="267"/>
      <c r="H138" s="267" t="s">
        <v>596</v>
      </c>
      <c r="I138" s="267" t="s">
        <v>595</v>
      </c>
      <c r="J138" s="267"/>
      <c r="K138" s="308"/>
    </row>
    <row r="139" spans="2:11" ht="15" customHeight="1">
      <c r="B139" s="306"/>
      <c r="C139" s="267" t="s">
        <v>42</v>
      </c>
      <c r="D139" s="267"/>
      <c r="E139" s="267"/>
      <c r="F139" s="286" t="s">
        <v>561</v>
      </c>
      <c r="G139" s="267"/>
      <c r="H139" s="267" t="s">
        <v>616</v>
      </c>
      <c r="I139" s="267" t="s">
        <v>595</v>
      </c>
      <c r="J139" s="267"/>
      <c r="K139" s="308"/>
    </row>
    <row r="140" spans="2:11" ht="15" customHeight="1">
      <c r="B140" s="306"/>
      <c r="C140" s="267" t="s">
        <v>617</v>
      </c>
      <c r="D140" s="267"/>
      <c r="E140" s="267"/>
      <c r="F140" s="286" t="s">
        <v>561</v>
      </c>
      <c r="G140" s="267"/>
      <c r="H140" s="267" t="s">
        <v>618</v>
      </c>
      <c r="I140" s="267" t="s">
        <v>595</v>
      </c>
      <c r="J140" s="267"/>
      <c r="K140" s="308"/>
    </row>
    <row r="141" spans="2:11" ht="15" customHeight="1">
      <c r="B141" s="309"/>
      <c r="C141" s="310"/>
      <c r="D141" s="310"/>
      <c r="E141" s="310"/>
      <c r="F141" s="310"/>
      <c r="G141" s="310"/>
      <c r="H141" s="310"/>
      <c r="I141" s="310"/>
      <c r="J141" s="310"/>
      <c r="K141" s="311"/>
    </row>
    <row r="142" spans="2:11" ht="18.75" customHeight="1">
      <c r="B142" s="263"/>
      <c r="C142" s="263"/>
      <c r="D142" s="263"/>
      <c r="E142" s="263"/>
      <c r="F142" s="298"/>
      <c r="G142" s="263"/>
      <c r="H142" s="263"/>
      <c r="I142" s="263"/>
      <c r="J142" s="263"/>
      <c r="K142" s="263"/>
    </row>
    <row r="143" spans="2:11" ht="18.75" customHeight="1">
      <c r="B143" s="273"/>
      <c r="C143" s="273"/>
      <c r="D143" s="273"/>
      <c r="E143" s="273"/>
      <c r="F143" s="273"/>
      <c r="G143" s="273"/>
      <c r="H143" s="273"/>
      <c r="I143" s="273"/>
      <c r="J143" s="273"/>
      <c r="K143" s="273"/>
    </row>
    <row r="144" spans="2:11" ht="7.5" customHeight="1">
      <c r="B144" s="274"/>
      <c r="C144" s="275"/>
      <c r="D144" s="275"/>
      <c r="E144" s="275"/>
      <c r="F144" s="275"/>
      <c r="G144" s="275"/>
      <c r="H144" s="275"/>
      <c r="I144" s="275"/>
      <c r="J144" s="275"/>
      <c r="K144" s="276"/>
    </row>
    <row r="145" spans="2:11" ht="45" customHeight="1">
      <c r="B145" s="277"/>
      <c r="C145" s="383" t="s">
        <v>619</v>
      </c>
      <c r="D145" s="383"/>
      <c r="E145" s="383"/>
      <c r="F145" s="383"/>
      <c r="G145" s="383"/>
      <c r="H145" s="383"/>
      <c r="I145" s="383"/>
      <c r="J145" s="383"/>
      <c r="K145" s="278"/>
    </row>
    <row r="146" spans="2:11" ht="17.25" customHeight="1">
      <c r="B146" s="277"/>
      <c r="C146" s="279" t="s">
        <v>555</v>
      </c>
      <c r="D146" s="279"/>
      <c r="E146" s="279"/>
      <c r="F146" s="279" t="s">
        <v>556</v>
      </c>
      <c r="G146" s="280"/>
      <c r="H146" s="279" t="s">
        <v>120</v>
      </c>
      <c r="I146" s="279" t="s">
        <v>61</v>
      </c>
      <c r="J146" s="279" t="s">
        <v>557</v>
      </c>
      <c r="K146" s="278"/>
    </row>
    <row r="147" spans="2:11" ht="17.25" customHeight="1">
      <c r="B147" s="277"/>
      <c r="C147" s="281" t="s">
        <v>558</v>
      </c>
      <c r="D147" s="281"/>
      <c r="E147" s="281"/>
      <c r="F147" s="282" t="s">
        <v>559</v>
      </c>
      <c r="G147" s="283"/>
      <c r="H147" s="281"/>
      <c r="I147" s="281"/>
      <c r="J147" s="281" t="s">
        <v>560</v>
      </c>
      <c r="K147" s="278"/>
    </row>
    <row r="148" spans="2:11" ht="5.25" customHeight="1">
      <c r="B148" s="287"/>
      <c r="C148" s="284"/>
      <c r="D148" s="284"/>
      <c r="E148" s="284"/>
      <c r="F148" s="284"/>
      <c r="G148" s="285"/>
      <c r="H148" s="284"/>
      <c r="I148" s="284"/>
      <c r="J148" s="284"/>
      <c r="K148" s="308"/>
    </row>
    <row r="149" spans="2:11" ht="15" customHeight="1">
      <c r="B149" s="287"/>
      <c r="C149" s="312" t="s">
        <v>564</v>
      </c>
      <c r="D149" s="267"/>
      <c r="E149" s="267"/>
      <c r="F149" s="313" t="s">
        <v>561</v>
      </c>
      <c r="G149" s="267"/>
      <c r="H149" s="312" t="s">
        <v>600</v>
      </c>
      <c r="I149" s="312" t="s">
        <v>563</v>
      </c>
      <c r="J149" s="312">
        <v>120</v>
      </c>
      <c r="K149" s="308"/>
    </row>
    <row r="150" spans="2:11" ht="15" customHeight="1">
      <c r="B150" s="287"/>
      <c r="C150" s="312" t="s">
        <v>609</v>
      </c>
      <c r="D150" s="267"/>
      <c r="E150" s="267"/>
      <c r="F150" s="313" t="s">
        <v>561</v>
      </c>
      <c r="G150" s="267"/>
      <c r="H150" s="312" t="s">
        <v>620</v>
      </c>
      <c r="I150" s="312" t="s">
        <v>563</v>
      </c>
      <c r="J150" s="312" t="s">
        <v>611</v>
      </c>
      <c r="K150" s="308"/>
    </row>
    <row r="151" spans="2:11" ht="15" customHeight="1">
      <c r="B151" s="287"/>
      <c r="C151" s="312" t="s">
        <v>510</v>
      </c>
      <c r="D151" s="267"/>
      <c r="E151" s="267"/>
      <c r="F151" s="313" t="s">
        <v>561</v>
      </c>
      <c r="G151" s="267"/>
      <c r="H151" s="312" t="s">
        <v>621</v>
      </c>
      <c r="I151" s="312" t="s">
        <v>563</v>
      </c>
      <c r="J151" s="312" t="s">
        <v>611</v>
      </c>
      <c r="K151" s="308"/>
    </row>
    <row r="152" spans="2:11" ht="15" customHeight="1">
      <c r="B152" s="287"/>
      <c r="C152" s="312" t="s">
        <v>566</v>
      </c>
      <c r="D152" s="267"/>
      <c r="E152" s="267"/>
      <c r="F152" s="313" t="s">
        <v>567</v>
      </c>
      <c r="G152" s="267"/>
      <c r="H152" s="312" t="s">
        <v>600</v>
      </c>
      <c r="I152" s="312" t="s">
        <v>563</v>
      </c>
      <c r="J152" s="312">
        <v>50</v>
      </c>
      <c r="K152" s="308"/>
    </row>
    <row r="153" spans="2:11" ht="15" customHeight="1">
      <c r="B153" s="287"/>
      <c r="C153" s="312" t="s">
        <v>569</v>
      </c>
      <c r="D153" s="267"/>
      <c r="E153" s="267"/>
      <c r="F153" s="313" t="s">
        <v>561</v>
      </c>
      <c r="G153" s="267"/>
      <c r="H153" s="312" t="s">
        <v>600</v>
      </c>
      <c r="I153" s="312" t="s">
        <v>571</v>
      </c>
      <c r="J153" s="312"/>
      <c r="K153" s="308"/>
    </row>
    <row r="154" spans="2:11" ht="15" customHeight="1">
      <c r="B154" s="287"/>
      <c r="C154" s="312" t="s">
        <v>580</v>
      </c>
      <c r="D154" s="267"/>
      <c r="E154" s="267"/>
      <c r="F154" s="313" t="s">
        <v>567</v>
      </c>
      <c r="G154" s="267"/>
      <c r="H154" s="312" t="s">
        <v>600</v>
      </c>
      <c r="I154" s="312" t="s">
        <v>563</v>
      </c>
      <c r="J154" s="312">
        <v>50</v>
      </c>
      <c r="K154" s="308"/>
    </row>
    <row r="155" spans="2:11" ht="15" customHeight="1">
      <c r="B155" s="287"/>
      <c r="C155" s="312" t="s">
        <v>588</v>
      </c>
      <c r="D155" s="267"/>
      <c r="E155" s="267"/>
      <c r="F155" s="313" t="s">
        <v>567</v>
      </c>
      <c r="G155" s="267"/>
      <c r="H155" s="312" t="s">
        <v>600</v>
      </c>
      <c r="I155" s="312" t="s">
        <v>563</v>
      </c>
      <c r="J155" s="312">
        <v>50</v>
      </c>
      <c r="K155" s="308"/>
    </row>
    <row r="156" spans="2:11" ht="15" customHeight="1">
      <c r="B156" s="287"/>
      <c r="C156" s="312" t="s">
        <v>586</v>
      </c>
      <c r="D156" s="267"/>
      <c r="E156" s="267"/>
      <c r="F156" s="313" t="s">
        <v>567</v>
      </c>
      <c r="G156" s="267"/>
      <c r="H156" s="312" t="s">
        <v>600</v>
      </c>
      <c r="I156" s="312" t="s">
        <v>563</v>
      </c>
      <c r="J156" s="312">
        <v>50</v>
      </c>
      <c r="K156" s="308"/>
    </row>
    <row r="157" spans="2:11" ht="15" customHeight="1">
      <c r="B157" s="287"/>
      <c r="C157" s="312" t="s">
        <v>104</v>
      </c>
      <c r="D157" s="267"/>
      <c r="E157" s="267"/>
      <c r="F157" s="313" t="s">
        <v>561</v>
      </c>
      <c r="G157" s="267"/>
      <c r="H157" s="312" t="s">
        <v>622</v>
      </c>
      <c r="I157" s="312" t="s">
        <v>563</v>
      </c>
      <c r="J157" s="312" t="s">
        <v>623</v>
      </c>
      <c r="K157" s="308"/>
    </row>
    <row r="158" spans="2:11" ht="15" customHeight="1">
      <c r="B158" s="287"/>
      <c r="C158" s="312" t="s">
        <v>624</v>
      </c>
      <c r="D158" s="267"/>
      <c r="E158" s="267"/>
      <c r="F158" s="313" t="s">
        <v>561</v>
      </c>
      <c r="G158" s="267"/>
      <c r="H158" s="312" t="s">
        <v>625</v>
      </c>
      <c r="I158" s="312" t="s">
        <v>595</v>
      </c>
      <c r="J158" s="312"/>
      <c r="K158" s="308"/>
    </row>
    <row r="159" spans="2:11" ht="15" customHeight="1">
      <c r="B159" s="314"/>
      <c r="C159" s="296"/>
      <c r="D159" s="296"/>
      <c r="E159" s="296"/>
      <c r="F159" s="296"/>
      <c r="G159" s="296"/>
      <c r="H159" s="296"/>
      <c r="I159" s="296"/>
      <c r="J159" s="296"/>
      <c r="K159" s="315"/>
    </row>
    <row r="160" spans="2:11" ht="18.75" customHeight="1">
      <c r="B160" s="263"/>
      <c r="C160" s="267"/>
      <c r="D160" s="267"/>
      <c r="E160" s="267"/>
      <c r="F160" s="286"/>
      <c r="G160" s="267"/>
      <c r="H160" s="267"/>
      <c r="I160" s="267"/>
      <c r="J160" s="267"/>
      <c r="K160" s="263"/>
    </row>
    <row r="161" spans="2:11" ht="18.75" customHeight="1">
      <c r="B161" s="273"/>
      <c r="C161" s="273"/>
      <c r="D161" s="273"/>
      <c r="E161" s="273"/>
      <c r="F161" s="273"/>
      <c r="G161" s="273"/>
      <c r="H161" s="273"/>
      <c r="I161" s="273"/>
      <c r="J161" s="273"/>
      <c r="K161" s="273"/>
    </row>
    <row r="162" spans="2:11" ht="7.5" customHeight="1">
      <c r="B162" s="255"/>
      <c r="C162" s="256"/>
      <c r="D162" s="256"/>
      <c r="E162" s="256"/>
      <c r="F162" s="256"/>
      <c r="G162" s="256"/>
      <c r="H162" s="256"/>
      <c r="I162" s="256"/>
      <c r="J162" s="256"/>
      <c r="K162" s="257"/>
    </row>
    <row r="163" spans="2:11" ht="45" customHeight="1">
      <c r="B163" s="258"/>
      <c r="C163" s="382" t="s">
        <v>626</v>
      </c>
      <c r="D163" s="382"/>
      <c r="E163" s="382"/>
      <c r="F163" s="382"/>
      <c r="G163" s="382"/>
      <c r="H163" s="382"/>
      <c r="I163" s="382"/>
      <c r="J163" s="382"/>
      <c r="K163" s="259"/>
    </row>
    <row r="164" spans="2:11" ht="17.25" customHeight="1">
      <c r="B164" s="258"/>
      <c r="C164" s="279" t="s">
        <v>555</v>
      </c>
      <c r="D164" s="279"/>
      <c r="E164" s="279"/>
      <c r="F164" s="279" t="s">
        <v>556</v>
      </c>
      <c r="G164" s="316"/>
      <c r="H164" s="317" t="s">
        <v>120</v>
      </c>
      <c r="I164" s="317" t="s">
        <v>61</v>
      </c>
      <c r="J164" s="279" t="s">
        <v>557</v>
      </c>
      <c r="K164" s="259"/>
    </row>
    <row r="165" spans="2:11" ht="17.25" customHeight="1">
      <c r="B165" s="260"/>
      <c r="C165" s="281" t="s">
        <v>558</v>
      </c>
      <c r="D165" s="281"/>
      <c r="E165" s="281"/>
      <c r="F165" s="282" t="s">
        <v>559</v>
      </c>
      <c r="G165" s="318"/>
      <c r="H165" s="319"/>
      <c r="I165" s="319"/>
      <c r="J165" s="281" t="s">
        <v>560</v>
      </c>
      <c r="K165" s="261"/>
    </row>
    <row r="166" spans="2:11" ht="5.25" customHeight="1">
      <c r="B166" s="287"/>
      <c r="C166" s="284"/>
      <c r="D166" s="284"/>
      <c r="E166" s="284"/>
      <c r="F166" s="284"/>
      <c r="G166" s="285"/>
      <c r="H166" s="284"/>
      <c r="I166" s="284"/>
      <c r="J166" s="284"/>
      <c r="K166" s="308"/>
    </row>
    <row r="167" spans="2:11" ht="15" customHeight="1">
      <c r="B167" s="287"/>
      <c r="C167" s="267" t="s">
        <v>564</v>
      </c>
      <c r="D167" s="267"/>
      <c r="E167" s="267"/>
      <c r="F167" s="286" t="s">
        <v>561</v>
      </c>
      <c r="G167" s="267"/>
      <c r="H167" s="267" t="s">
        <v>600</v>
      </c>
      <c r="I167" s="267" t="s">
        <v>563</v>
      </c>
      <c r="J167" s="267">
        <v>120</v>
      </c>
      <c r="K167" s="308"/>
    </row>
    <row r="168" spans="2:11" ht="15" customHeight="1">
      <c r="B168" s="287"/>
      <c r="C168" s="267" t="s">
        <v>609</v>
      </c>
      <c r="D168" s="267"/>
      <c r="E168" s="267"/>
      <c r="F168" s="286" t="s">
        <v>561</v>
      </c>
      <c r="G168" s="267"/>
      <c r="H168" s="267" t="s">
        <v>610</v>
      </c>
      <c r="I168" s="267" t="s">
        <v>563</v>
      </c>
      <c r="J168" s="267" t="s">
        <v>611</v>
      </c>
      <c r="K168" s="308"/>
    </row>
    <row r="169" spans="2:11" ht="15" customHeight="1">
      <c r="B169" s="287"/>
      <c r="C169" s="267" t="s">
        <v>510</v>
      </c>
      <c r="D169" s="267"/>
      <c r="E169" s="267"/>
      <c r="F169" s="286" t="s">
        <v>561</v>
      </c>
      <c r="G169" s="267"/>
      <c r="H169" s="267" t="s">
        <v>627</v>
      </c>
      <c r="I169" s="267" t="s">
        <v>563</v>
      </c>
      <c r="J169" s="267" t="s">
        <v>611</v>
      </c>
      <c r="K169" s="308"/>
    </row>
    <row r="170" spans="2:11" ht="15" customHeight="1">
      <c r="B170" s="287"/>
      <c r="C170" s="267" t="s">
        <v>566</v>
      </c>
      <c r="D170" s="267"/>
      <c r="E170" s="267"/>
      <c r="F170" s="286" t="s">
        <v>567</v>
      </c>
      <c r="G170" s="267"/>
      <c r="H170" s="267" t="s">
        <v>627</v>
      </c>
      <c r="I170" s="267" t="s">
        <v>563</v>
      </c>
      <c r="J170" s="267">
        <v>50</v>
      </c>
      <c r="K170" s="308"/>
    </row>
    <row r="171" spans="2:11" ht="15" customHeight="1">
      <c r="B171" s="287"/>
      <c r="C171" s="267" t="s">
        <v>569</v>
      </c>
      <c r="D171" s="267"/>
      <c r="E171" s="267"/>
      <c r="F171" s="286" t="s">
        <v>561</v>
      </c>
      <c r="G171" s="267"/>
      <c r="H171" s="267" t="s">
        <v>627</v>
      </c>
      <c r="I171" s="267" t="s">
        <v>571</v>
      </c>
      <c r="J171" s="267"/>
      <c r="K171" s="308"/>
    </row>
    <row r="172" spans="2:11" ht="15" customHeight="1">
      <c r="B172" s="287"/>
      <c r="C172" s="267" t="s">
        <v>580</v>
      </c>
      <c r="D172" s="267"/>
      <c r="E172" s="267"/>
      <c r="F172" s="286" t="s">
        <v>567</v>
      </c>
      <c r="G172" s="267"/>
      <c r="H172" s="267" t="s">
        <v>627</v>
      </c>
      <c r="I172" s="267" t="s">
        <v>563</v>
      </c>
      <c r="J172" s="267">
        <v>50</v>
      </c>
      <c r="K172" s="308"/>
    </row>
    <row r="173" spans="2:11" ht="15" customHeight="1">
      <c r="B173" s="287"/>
      <c r="C173" s="267" t="s">
        <v>588</v>
      </c>
      <c r="D173" s="267"/>
      <c r="E173" s="267"/>
      <c r="F173" s="286" t="s">
        <v>567</v>
      </c>
      <c r="G173" s="267"/>
      <c r="H173" s="267" t="s">
        <v>627</v>
      </c>
      <c r="I173" s="267" t="s">
        <v>563</v>
      </c>
      <c r="J173" s="267">
        <v>50</v>
      </c>
      <c r="K173" s="308"/>
    </row>
    <row r="174" spans="2:11" ht="15" customHeight="1">
      <c r="B174" s="287"/>
      <c r="C174" s="267" t="s">
        <v>586</v>
      </c>
      <c r="D174" s="267"/>
      <c r="E174" s="267"/>
      <c r="F174" s="286" t="s">
        <v>567</v>
      </c>
      <c r="G174" s="267"/>
      <c r="H174" s="267" t="s">
        <v>627</v>
      </c>
      <c r="I174" s="267" t="s">
        <v>563</v>
      </c>
      <c r="J174" s="267">
        <v>50</v>
      </c>
      <c r="K174" s="308"/>
    </row>
    <row r="175" spans="2:11" ht="15" customHeight="1">
      <c r="B175" s="287"/>
      <c r="C175" s="267" t="s">
        <v>119</v>
      </c>
      <c r="D175" s="267"/>
      <c r="E175" s="267"/>
      <c r="F175" s="286" t="s">
        <v>561</v>
      </c>
      <c r="G175" s="267"/>
      <c r="H175" s="267" t="s">
        <v>628</v>
      </c>
      <c r="I175" s="267" t="s">
        <v>629</v>
      </c>
      <c r="J175" s="267"/>
      <c r="K175" s="308"/>
    </row>
    <row r="176" spans="2:11" ht="15" customHeight="1">
      <c r="B176" s="287"/>
      <c r="C176" s="267" t="s">
        <v>61</v>
      </c>
      <c r="D176" s="267"/>
      <c r="E176" s="267"/>
      <c r="F176" s="286" t="s">
        <v>561</v>
      </c>
      <c r="G176" s="267"/>
      <c r="H176" s="267" t="s">
        <v>630</v>
      </c>
      <c r="I176" s="267" t="s">
        <v>631</v>
      </c>
      <c r="J176" s="267">
        <v>1</v>
      </c>
      <c r="K176" s="308"/>
    </row>
    <row r="177" spans="2:11" ht="15" customHeight="1">
      <c r="B177" s="287"/>
      <c r="C177" s="267" t="s">
        <v>57</v>
      </c>
      <c r="D177" s="267"/>
      <c r="E177" s="267"/>
      <c r="F177" s="286" t="s">
        <v>561</v>
      </c>
      <c r="G177" s="267"/>
      <c r="H177" s="267" t="s">
        <v>632</v>
      </c>
      <c r="I177" s="267" t="s">
        <v>563</v>
      </c>
      <c r="J177" s="267">
        <v>20</v>
      </c>
      <c r="K177" s="308"/>
    </row>
    <row r="178" spans="2:11" ht="15" customHeight="1">
      <c r="B178" s="287"/>
      <c r="C178" s="267" t="s">
        <v>120</v>
      </c>
      <c r="D178" s="267"/>
      <c r="E178" s="267"/>
      <c r="F178" s="286" t="s">
        <v>561</v>
      </c>
      <c r="G178" s="267"/>
      <c r="H178" s="267" t="s">
        <v>633</v>
      </c>
      <c r="I178" s="267" t="s">
        <v>563</v>
      </c>
      <c r="J178" s="267">
        <v>255</v>
      </c>
      <c r="K178" s="308"/>
    </row>
    <row r="179" spans="2:11" ht="15" customHeight="1">
      <c r="B179" s="287"/>
      <c r="C179" s="267" t="s">
        <v>121</v>
      </c>
      <c r="D179" s="267"/>
      <c r="E179" s="267"/>
      <c r="F179" s="286" t="s">
        <v>561</v>
      </c>
      <c r="G179" s="267"/>
      <c r="H179" s="267" t="s">
        <v>526</v>
      </c>
      <c r="I179" s="267" t="s">
        <v>563</v>
      </c>
      <c r="J179" s="267">
        <v>10</v>
      </c>
      <c r="K179" s="308"/>
    </row>
    <row r="180" spans="2:11" ht="15" customHeight="1">
      <c r="B180" s="287"/>
      <c r="C180" s="267" t="s">
        <v>122</v>
      </c>
      <c r="D180" s="267"/>
      <c r="E180" s="267"/>
      <c r="F180" s="286" t="s">
        <v>561</v>
      </c>
      <c r="G180" s="267"/>
      <c r="H180" s="267" t="s">
        <v>634</v>
      </c>
      <c r="I180" s="267" t="s">
        <v>595</v>
      </c>
      <c r="J180" s="267"/>
      <c r="K180" s="308"/>
    </row>
    <row r="181" spans="2:11" ht="15" customHeight="1">
      <c r="B181" s="287"/>
      <c r="C181" s="267" t="s">
        <v>635</v>
      </c>
      <c r="D181" s="267"/>
      <c r="E181" s="267"/>
      <c r="F181" s="286" t="s">
        <v>561</v>
      </c>
      <c r="G181" s="267"/>
      <c r="H181" s="267" t="s">
        <v>636</v>
      </c>
      <c r="I181" s="267" t="s">
        <v>595</v>
      </c>
      <c r="J181" s="267"/>
      <c r="K181" s="308"/>
    </row>
    <row r="182" spans="2:11" ht="15" customHeight="1">
      <c r="B182" s="287"/>
      <c r="C182" s="267" t="s">
        <v>624</v>
      </c>
      <c r="D182" s="267"/>
      <c r="E182" s="267"/>
      <c r="F182" s="286" t="s">
        <v>561</v>
      </c>
      <c r="G182" s="267"/>
      <c r="H182" s="267" t="s">
        <v>637</v>
      </c>
      <c r="I182" s="267" t="s">
        <v>595</v>
      </c>
      <c r="J182" s="267"/>
      <c r="K182" s="308"/>
    </row>
    <row r="183" spans="2:11" ht="15" customHeight="1">
      <c r="B183" s="287"/>
      <c r="C183" s="267" t="s">
        <v>124</v>
      </c>
      <c r="D183" s="267"/>
      <c r="E183" s="267"/>
      <c r="F183" s="286" t="s">
        <v>567</v>
      </c>
      <c r="G183" s="267"/>
      <c r="H183" s="267" t="s">
        <v>638</v>
      </c>
      <c r="I183" s="267" t="s">
        <v>563</v>
      </c>
      <c r="J183" s="267">
        <v>50</v>
      </c>
      <c r="K183" s="308"/>
    </row>
    <row r="184" spans="2:11" ht="15" customHeight="1">
      <c r="B184" s="287"/>
      <c r="C184" s="267" t="s">
        <v>639</v>
      </c>
      <c r="D184" s="267"/>
      <c r="E184" s="267"/>
      <c r="F184" s="286" t="s">
        <v>567</v>
      </c>
      <c r="G184" s="267"/>
      <c r="H184" s="267" t="s">
        <v>640</v>
      </c>
      <c r="I184" s="267" t="s">
        <v>641</v>
      </c>
      <c r="J184" s="267"/>
      <c r="K184" s="308"/>
    </row>
    <row r="185" spans="2:11" ht="15" customHeight="1">
      <c r="B185" s="287"/>
      <c r="C185" s="267" t="s">
        <v>642</v>
      </c>
      <c r="D185" s="267"/>
      <c r="E185" s="267"/>
      <c r="F185" s="286" t="s">
        <v>567</v>
      </c>
      <c r="G185" s="267"/>
      <c r="H185" s="267" t="s">
        <v>643</v>
      </c>
      <c r="I185" s="267" t="s">
        <v>641</v>
      </c>
      <c r="J185" s="267"/>
      <c r="K185" s="308"/>
    </row>
    <row r="186" spans="2:11" ht="15" customHeight="1">
      <c r="B186" s="287"/>
      <c r="C186" s="267" t="s">
        <v>644</v>
      </c>
      <c r="D186" s="267"/>
      <c r="E186" s="267"/>
      <c r="F186" s="286" t="s">
        <v>567</v>
      </c>
      <c r="G186" s="267"/>
      <c r="H186" s="267" t="s">
        <v>645</v>
      </c>
      <c r="I186" s="267" t="s">
        <v>641</v>
      </c>
      <c r="J186" s="267"/>
      <c r="K186" s="308"/>
    </row>
    <row r="187" spans="2:11" ht="15" customHeight="1">
      <c r="B187" s="287"/>
      <c r="C187" s="320" t="s">
        <v>646</v>
      </c>
      <c r="D187" s="267"/>
      <c r="E187" s="267"/>
      <c r="F187" s="286" t="s">
        <v>567</v>
      </c>
      <c r="G187" s="267"/>
      <c r="H187" s="267" t="s">
        <v>647</v>
      </c>
      <c r="I187" s="267" t="s">
        <v>648</v>
      </c>
      <c r="J187" s="321" t="s">
        <v>649</v>
      </c>
      <c r="K187" s="308"/>
    </row>
    <row r="188" spans="2:11" ht="15" customHeight="1">
      <c r="B188" s="287"/>
      <c r="C188" s="272" t="s">
        <v>46</v>
      </c>
      <c r="D188" s="267"/>
      <c r="E188" s="267"/>
      <c r="F188" s="286" t="s">
        <v>561</v>
      </c>
      <c r="G188" s="267"/>
      <c r="H188" s="263" t="s">
        <v>650</v>
      </c>
      <c r="I188" s="267" t="s">
        <v>651</v>
      </c>
      <c r="J188" s="267"/>
      <c r="K188" s="308"/>
    </row>
    <row r="189" spans="2:11" ht="15" customHeight="1">
      <c r="B189" s="287"/>
      <c r="C189" s="272" t="s">
        <v>652</v>
      </c>
      <c r="D189" s="267"/>
      <c r="E189" s="267"/>
      <c r="F189" s="286" t="s">
        <v>561</v>
      </c>
      <c r="G189" s="267"/>
      <c r="H189" s="267" t="s">
        <v>653</v>
      </c>
      <c r="I189" s="267" t="s">
        <v>595</v>
      </c>
      <c r="J189" s="267"/>
      <c r="K189" s="308"/>
    </row>
    <row r="190" spans="2:11" ht="15" customHeight="1">
      <c r="B190" s="287"/>
      <c r="C190" s="272" t="s">
        <v>654</v>
      </c>
      <c r="D190" s="267"/>
      <c r="E190" s="267"/>
      <c r="F190" s="286" t="s">
        <v>561</v>
      </c>
      <c r="G190" s="267"/>
      <c r="H190" s="267" t="s">
        <v>655</v>
      </c>
      <c r="I190" s="267" t="s">
        <v>595</v>
      </c>
      <c r="J190" s="267"/>
      <c r="K190" s="308"/>
    </row>
    <row r="191" spans="2:11" ht="15" customHeight="1">
      <c r="B191" s="287"/>
      <c r="C191" s="272" t="s">
        <v>656</v>
      </c>
      <c r="D191" s="267"/>
      <c r="E191" s="267"/>
      <c r="F191" s="286" t="s">
        <v>567</v>
      </c>
      <c r="G191" s="267"/>
      <c r="H191" s="267" t="s">
        <v>657</v>
      </c>
      <c r="I191" s="267" t="s">
        <v>595</v>
      </c>
      <c r="J191" s="267"/>
      <c r="K191" s="308"/>
    </row>
    <row r="192" spans="2:11" ht="15" customHeight="1">
      <c r="B192" s="314"/>
      <c r="C192" s="322"/>
      <c r="D192" s="296"/>
      <c r="E192" s="296"/>
      <c r="F192" s="296"/>
      <c r="G192" s="296"/>
      <c r="H192" s="296"/>
      <c r="I192" s="296"/>
      <c r="J192" s="296"/>
      <c r="K192" s="315"/>
    </row>
    <row r="193" spans="2:11" ht="18.75" customHeight="1">
      <c r="B193" s="263"/>
      <c r="C193" s="267"/>
      <c r="D193" s="267"/>
      <c r="E193" s="267"/>
      <c r="F193" s="286"/>
      <c r="G193" s="267"/>
      <c r="H193" s="267"/>
      <c r="I193" s="267"/>
      <c r="J193" s="267"/>
      <c r="K193" s="263"/>
    </row>
    <row r="194" spans="2:11" ht="18.75" customHeight="1">
      <c r="B194" s="263"/>
      <c r="C194" s="267"/>
      <c r="D194" s="267"/>
      <c r="E194" s="267"/>
      <c r="F194" s="286"/>
      <c r="G194" s="267"/>
      <c r="H194" s="267"/>
      <c r="I194" s="267"/>
      <c r="J194" s="267"/>
      <c r="K194" s="263"/>
    </row>
    <row r="195" spans="2:11" ht="18.75" customHeight="1">
      <c r="B195" s="273"/>
      <c r="C195" s="273"/>
      <c r="D195" s="273"/>
      <c r="E195" s="273"/>
      <c r="F195" s="273"/>
      <c r="G195" s="273"/>
      <c r="H195" s="273"/>
      <c r="I195" s="273"/>
      <c r="J195" s="273"/>
      <c r="K195" s="273"/>
    </row>
    <row r="196" spans="2:11">
      <c r="B196" s="255"/>
      <c r="C196" s="256"/>
      <c r="D196" s="256"/>
      <c r="E196" s="256"/>
      <c r="F196" s="256"/>
      <c r="G196" s="256"/>
      <c r="H196" s="256"/>
      <c r="I196" s="256"/>
      <c r="J196" s="256"/>
      <c r="K196" s="257"/>
    </row>
    <row r="197" spans="2:11" ht="22.2">
      <c r="B197" s="258"/>
      <c r="C197" s="382" t="s">
        <v>658</v>
      </c>
      <c r="D197" s="382"/>
      <c r="E197" s="382"/>
      <c r="F197" s="382"/>
      <c r="G197" s="382"/>
      <c r="H197" s="382"/>
      <c r="I197" s="382"/>
      <c r="J197" s="382"/>
      <c r="K197" s="259"/>
    </row>
    <row r="198" spans="2:11" ht="25.5" customHeight="1">
      <c r="B198" s="258"/>
      <c r="C198" s="323" t="s">
        <v>659</v>
      </c>
      <c r="D198" s="323"/>
      <c r="E198" s="323"/>
      <c r="F198" s="323" t="s">
        <v>660</v>
      </c>
      <c r="G198" s="324"/>
      <c r="H198" s="381" t="s">
        <v>661</v>
      </c>
      <c r="I198" s="381"/>
      <c r="J198" s="381"/>
      <c r="K198" s="259"/>
    </row>
    <row r="199" spans="2:11" ht="5.25" customHeight="1">
      <c r="B199" s="287"/>
      <c r="C199" s="284"/>
      <c r="D199" s="284"/>
      <c r="E199" s="284"/>
      <c r="F199" s="284"/>
      <c r="G199" s="267"/>
      <c r="H199" s="284"/>
      <c r="I199" s="284"/>
      <c r="J199" s="284"/>
      <c r="K199" s="308"/>
    </row>
    <row r="200" spans="2:11" ht="15" customHeight="1">
      <c r="B200" s="287"/>
      <c r="C200" s="267" t="s">
        <v>651</v>
      </c>
      <c r="D200" s="267"/>
      <c r="E200" s="267"/>
      <c r="F200" s="286" t="s">
        <v>47</v>
      </c>
      <c r="G200" s="267"/>
      <c r="H200" s="380" t="s">
        <v>662</v>
      </c>
      <c r="I200" s="380"/>
      <c r="J200" s="380"/>
      <c r="K200" s="308"/>
    </row>
    <row r="201" spans="2:11" ht="15" customHeight="1">
      <c r="B201" s="287"/>
      <c r="C201" s="293"/>
      <c r="D201" s="267"/>
      <c r="E201" s="267"/>
      <c r="F201" s="286" t="s">
        <v>48</v>
      </c>
      <c r="G201" s="267"/>
      <c r="H201" s="380" t="s">
        <v>663</v>
      </c>
      <c r="I201" s="380"/>
      <c r="J201" s="380"/>
      <c r="K201" s="308"/>
    </row>
    <row r="202" spans="2:11" ht="15" customHeight="1">
      <c r="B202" s="287"/>
      <c r="C202" s="293"/>
      <c r="D202" s="267"/>
      <c r="E202" s="267"/>
      <c r="F202" s="286" t="s">
        <v>51</v>
      </c>
      <c r="G202" s="267"/>
      <c r="H202" s="380" t="s">
        <v>664</v>
      </c>
      <c r="I202" s="380"/>
      <c r="J202" s="380"/>
      <c r="K202" s="308"/>
    </row>
    <row r="203" spans="2:11" ht="15" customHeight="1">
      <c r="B203" s="287"/>
      <c r="C203" s="267"/>
      <c r="D203" s="267"/>
      <c r="E203" s="267"/>
      <c r="F203" s="286" t="s">
        <v>49</v>
      </c>
      <c r="G203" s="267"/>
      <c r="H203" s="380" t="s">
        <v>665</v>
      </c>
      <c r="I203" s="380"/>
      <c r="J203" s="380"/>
      <c r="K203" s="308"/>
    </row>
    <row r="204" spans="2:11" ht="15" customHeight="1">
      <c r="B204" s="287"/>
      <c r="C204" s="267"/>
      <c r="D204" s="267"/>
      <c r="E204" s="267"/>
      <c r="F204" s="286" t="s">
        <v>50</v>
      </c>
      <c r="G204" s="267"/>
      <c r="H204" s="380" t="s">
        <v>666</v>
      </c>
      <c r="I204" s="380"/>
      <c r="J204" s="380"/>
      <c r="K204" s="308"/>
    </row>
    <row r="205" spans="2:11" ht="15" customHeight="1">
      <c r="B205" s="287"/>
      <c r="C205" s="267"/>
      <c r="D205" s="267"/>
      <c r="E205" s="267"/>
      <c r="F205" s="286"/>
      <c r="G205" s="267"/>
      <c r="H205" s="267"/>
      <c r="I205" s="267"/>
      <c r="J205" s="267"/>
      <c r="K205" s="308"/>
    </row>
    <row r="206" spans="2:11" ht="15" customHeight="1">
      <c r="B206" s="287"/>
      <c r="C206" s="267" t="s">
        <v>607</v>
      </c>
      <c r="D206" s="267"/>
      <c r="E206" s="267"/>
      <c r="F206" s="286" t="s">
        <v>83</v>
      </c>
      <c r="G206" s="267"/>
      <c r="H206" s="380" t="s">
        <v>667</v>
      </c>
      <c r="I206" s="380"/>
      <c r="J206" s="380"/>
      <c r="K206" s="308"/>
    </row>
    <row r="207" spans="2:11" ht="15" customHeight="1">
      <c r="B207" s="287"/>
      <c r="C207" s="293"/>
      <c r="D207" s="267"/>
      <c r="E207" s="267"/>
      <c r="F207" s="286" t="s">
        <v>506</v>
      </c>
      <c r="G207" s="267"/>
      <c r="H207" s="380" t="s">
        <v>507</v>
      </c>
      <c r="I207" s="380"/>
      <c r="J207" s="380"/>
      <c r="K207" s="308"/>
    </row>
    <row r="208" spans="2:11" ht="15" customHeight="1">
      <c r="B208" s="287"/>
      <c r="C208" s="267"/>
      <c r="D208" s="267"/>
      <c r="E208" s="267"/>
      <c r="F208" s="286" t="s">
        <v>504</v>
      </c>
      <c r="G208" s="267"/>
      <c r="H208" s="380" t="s">
        <v>668</v>
      </c>
      <c r="I208" s="380"/>
      <c r="J208" s="380"/>
      <c r="K208" s="308"/>
    </row>
    <row r="209" spans="2:11" ht="15" customHeight="1">
      <c r="B209" s="325"/>
      <c r="C209" s="293"/>
      <c r="D209" s="293"/>
      <c r="E209" s="293"/>
      <c r="F209" s="286" t="s">
        <v>91</v>
      </c>
      <c r="G209" s="272"/>
      <c r="H209" s="379" t="s">
        <v>508</v>
      </c>
      <c r="I209" s="379"/>
      <c r="J209" s="379"/>
      <c r="K209" s="326"/>
    </row>
    <row r="210" spans="2:11" ht="15" customHeight="1">
      <c r="B210" s="325"/>
      <c r="C210" s="293"/>
      <c r="D210" s="293"/>
      <c r="E210" s="293"/>
      <c r="F210" s="286" t="s">
        <v>419</v>
      </c>
      <c r="G210" s="272"/>
      <c r="H210" s="379" t="s">
        <v>459</v>
      </c>
      <c r="I210" s="379"/>
      <c r="J210" s="379"/>
      <c r="K210" s="326"/>
    </row>
    <row r="211" spans="2:11" ht="15" customHeight="1">
      <c r="B211" s="325"/>
      <c r="C211" s="293"/>
      <c r="D211" s="293"/>
      <c r="E211" s="293"/>
      <c r="F211" s="327"/>
      <c r="G211" s="272"/>
      <c r="H211" s="328"/>
      <c r="I211" s="328"/>
      <c r="J211" s="328"/>
      <c r="K211" s="326"/>
    </row>
    <row r="212" spans="2:11" ht="15" customHeight="1">
      <c r="B212" s="325"/>
      <c r="C212" s="267" t="s">
        <v>631</v>
      </c>
      <c r="D212" s="293"/>
      <c r="E212" s="293"/>
      <c r="F212" s="286">
        <v>1</v>
      </c>
      <c r="G212" s="272"/>
      <c r="H212" s="379" t="s">
        <v>669</v>
      </c>
      <c r="I212" s="379"/>
      <c r="J212" s="379"/>
      <c r="K212" s="326"/>
    </row>
    <row r="213" spans="2:11" ht="15" customHeight="1">
      <c r="B213" s="325"/>
      <c r="C213" s="293"/>
      <c r="D213" s="293"/>
      <c r="E213" s="293"/>
      <c r="F213" s="286">
        <v>2</v>
      </c>
      <c r="G213" s="272"/>
      <c r="H213" s="379" t="s">
        <v>670</v>
      </c>
      <c r="I213" s="379"/>
      <c r="J213" s="379"/>
      <c r="K213" s="326"/>
    </row>
    <row r="214" spans="2:11" ht="15" customHeight="1">
      <c r="B214" s="325"/>
      <c r="C214" s="293"/>
      <c r="D214" s="293"/>
      <c r="E214" s="293"/>
      <c r="F214" s="286">
        <v>3</v>
      </c>
      <c r="G214" s="272"/>
      <c r="H214" s="379" t="s">
        <v>671</v>
      </c>
      <c r="I214" s="379"/>
      <c r="J214" s="379"/>
      <c r="K214" s="326"/>
    </row>
    <row r="215" spans="2:11" ht="15" customHeight="1">
      <c r="B215" s="325"/>
      <c r="C215" s="293"/>
      <c r="D215" s="293"/>
      <c r="E215" s="293"/>
      <c r="F215" s="286">
        <v>4</v>
      </c>
      <c r="G215" s="272"/>
      <c r="H215" s="379" t="s">
        <v>672</v>
      </c>
      <c r="I215" s="379"/>
      <c r="J215" s="379"/>
      <c r="K215" s="326"/>
    </row>
    <row r="216" spans="2:11" ht="12.75" customHeight="1">
      <c r="B216" s="329"/>
      <c r="C216" s="330"/>
      <c r="D216" s="330"/>
      <c r="E216" s="330"/>
      <c r="F216" s="330"/>
      <c r="G216" s="330"/>
      <c r="H216" s="330"/>
      <c r="I216" s="330"/>
      <c r="J216" s="330"/>
      <c r="K216" s="331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1. - SO 01 Oprava dna dol...</vt:lpstr>
      <vt:lpstr>2. - SO 02  Oprava líce z...</vt:lpstr>
      <vt:lpstr>VON.01 - Soupis prací - V...</vt:lpstr>
      <vt:lpstr>Pokyny pro vyplnění</vt:lpstr>
      <vt:lpstr>'1. - SO 01 Oprava dna dol...'!Názvy_tisku</vt:lpstr>
      <vt:lpstr>'2. - SO 02  Oprava líce z...'!Názvy_tisku</vt:lpstr>
      <vt:lpstr>'Rekapitulace stavby'!Názvy_tisku</vt:lpstr>
      <vt:lpstr>'VON.01 - Soupis prací - V...'!Názvy_tisku</vt:lpstr>
      <vt:lpstr>'1. - SO 01 Oprava dna dol...'!Oblast_tisku</vt:lpstr>
      <vt:lpstr>'2. - SO 02  Oprava líce z...'!Oblast_tisku</vt:lpstr>
      <vt:lpstr>'Pokyny pro vyplnění'!Oblast_tisku</vt:lpstr>
      <vt:lpstr>'Rekapitulace stavby'!Oblast_tisku</vt:lpstr>
      <vt:lpstr>'VON.01 - Soupis prací - 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dcterms:created xsi:type="dcterms:W3CDTF">2019-01-16T11:10:57Z</dcterms:created>
  <dcterms:modified xsi:type="dcterms:W3CDTF">2019-01-16T11:15:53Z</dcterms:modified>
</cp:coreProperties>
</file>